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showInkAnnotation="0" codeName="ThisWorkbook"/>
  <mc:AlternateContent xmlns:mc="http://schemas.openxmlformats.org/markup-compatibility/2006">
    <mc:Choice Requires="x15">
      <x15ac:absPath xmlns:x15ac="http://schemas.microsoft.com/office/spreadsheetml/2010/11/ac" url="\\cfserver02\文書管理\組織\契約担当\000_常用文書\03_業者登録\Ｒ８・９\01_申請要領ダウンロード関係\02_HP掲載\10月2日時点\2.測量・建設コンサルタント等\提出書類（コンサル）\"/>
    </mc:Choice>
  </mc:AlternateContent>
  <xr:revisionPtr revIDLastSave="0" documentId="13_ncr:1_{03409F25-CD2E-4D1A-A33B-31CAB01B1F71}" xr6:coauthVersionLast="47" xr6:coauthVersionMax="47" xr10:uidLastSave="{00000000-0000-0000-0000-000000000000}"/>
  <workbookProtection workbookAlgorithmName="SHA-512" workbookHashValue="MQY8C8YiWQGqt8xHaFsw7WQY8grm5yaAhfHIcf3hhC+0od1tg4xi69sGwnNF6v11wbQfXXSqsJ4cEc61ojPv8Q==" workbookSaltValue="8XvvuDWQmH+qqufswDZP7Q==" workbookSpinCount="100000" lockStructure="1"/>
  <bookViews>
    <workbookView xWindow="-120" yWindow="-120" windowWidth="20730" windowHeight="11040" tabRatio="798" activeTab="8" xr2:uid="{00000000-000D-0000-FFFF-FFFF00000000}"/>
  </bookViews>
  <sheets>
    <sheet name="入力" sheetId="2" r:id="rId1"/>
    <sheet name="業務一覧" sheetId="3" state="hidden" r:id="rId2"/>
    <sheet name="①チェック表" sheetId="24" r:id="rId3"/>
    <sheet name="③使用印鑑" sheetId="8" r:id="rId4"/>
    <sheet name="③委任状" sheetId="9" r:id="rId5"/>
    <sheet name="④誓約書" sheetId="10" r:id="rId6"/>
    <sheet name="⑥申請書" sheetId="23" r:id="rId7"/>
    <sheet name="⑦経歴1" sheetId="15" r:id="rId8"/>
    <sheet name="⑦経歴2" sheetId="28" r:id="rId9"/>
    <sheet name="⑮受付票" sheetId="11" r:id="rId10"/>
    <sheet name="⑯電子入札アンケート" sheetId="29" r:id="rId11"/>
  </sheets>
  <definedNames>
    <definedName name="_xlnm._FilterDatabase" localSheetId="1" hidden="1">業務一覧!$A$1</definedName>
    <definedName name="bankbranchcode">入力!$AA$216</definedName>
    <definedName name="bankbranchname">入力!$B$216</definedName>
    <definedName name="bankcode">入力!$AA$214</definedName>
    <definedName name="bankname">入力!$B$214</definedName>
    <definedName name="branchaddress1">入力!$K$16</definedName>
    <definedName name="branchaddress2">入力!$K$17</definedName>
    <definedName name="branchaddress3">入力!$K$18</definedName>
    <definedName name="branchdaihyouname">入力!$H$23</definedName>
    <definedName name="branchdaihyounamekana">入力!$H$22</definedName>
    <definedName name="branchfaxno1">入力!$W$16</definedName>
    <definedName name="branchfaxno2">入力!$AA$16</definedName>
    <definedName name="branchfaxno3">入力!$AF$16</definedName>
    <definedName name="branchname">入力!$H$20</definedName>
    <definedName name="branchnamekana">入力!$H$19</definedName>
    <definedName name="branchpostcode1">入力!$L$15</definedName>
    <definedName name="branchpostcode2">入力!$P$15</definedName>
    <definedName name="branchshokumei">入力!$H$21</definedName>
    <definedName name="branchtelno1">入力!$W$15</definedName>
    <definedName name="branchtelno2">入力!$AA$15</definedName>
    <definedName name="branchtelno3">入力!$AF$15</definedName>
    <definedName name="businessyears">入力!$AE$95</definedName>
    <definedName name="changedate">入力!$AR$92</definedName>
    <definedName name="closingenddate">入力!$AR$91</definedName>
    <definedName name="closingstartdate">入力!$AR$90</definedName>
    <definedName name="completedmonth111">入力!$U$118</definedName>
    <definedName name="completedmonth112">入力!$U$120</definedName>
    <definedName name="completedmonth113">入力!$U$122</definedName>
    <definedName name="completedmonth114">入力!$U$124</definedName>
    <definedName name="completedmonth115">入力!$U$126</definedName>
    <definedName name="completedmonth116">入力!$U$128</definedName>
    <definedName name="completedmonth117">入力!$U$130</definedName>
    <definedName name="completedmonth121">入力!$U$132</definedName>
    <definedName name="completedmonth122">入力!$U$134</definedName>
    <definedName name="completedmonth123">入力!$U$136</definedName>
    <definedName name="completedmonth124">入力!$U$138</definedName>
    <definedName name="completedmonth125">入力!$U$140</definedName>
    <definedName name="completedmonth126">入力!$U$142</definedName>
    <definedName name="completedmonth127">入力!$U$144</definedName>
    <definedName name="completedmonth131">入力!$U$146</definedName>
    <definedName name="completedmonth132">入力!$U$148</definedName>
    <definedName name="completedmonth133">入力!$U$150</definedName>
    <definedName name="completedmonth134">入力!$U$152</definedName>
    <definedName name="completedmonth135">入力!$U$154</definedName>
    <definedName name="completedmonth136">入力!$U$156</definedName>
    <definedName name="completedmonth137">入力!$U$158</definedName>
    <definedName name="completedmonth211">入力!$U$168</definedName>
    <definedName name="completedmonth212">入力!$U$170</definedName>
    <definedName name="completedmonth213">入力!$U$172</definedName>
    <definedName name="completedmonth214">入力!$U$174</definedName>
    <definedName name="completedmonth215">入力!$U$176</definedName>
    <definedName name="completedmonth216">入力!$U$178</definedName>
    <definedName name="completedmonth217">入力!$U$180</definedName>
    <definedName name="completedmonth221">入力!$U$182</definedName>
    <definedName name="completedmonth222">入力!$U$184</definedName>
    <definedName name="completedmonth223">入力!$U$186</definedName>
    <definedName name="completedmonth224">入力!$U$188</definedName>
    <definedName name="completedmonth225">入力!$U$190</definedName>
    <definedName name="completedmonth226">入力!$U$192</definedName>
    <definedName name="completedmonth227">入力!$U$194</definedName>
    <definedName name="completedmonth231">入力!$U$196</definedName>
    <definedName name="completedmonth232">入力!$U$198</definedName>
    <definedName name="completedmonth233">入力!$U$200</definedName>
    <definedName name="completedmonth234">入力!$U$202</definedName>
    <definedName name="completedmonth235">入力!$U$204</definedName>
    <definedName name="completedmonth236">入力!$U$206</definedName>
    <definedName name="completedmonth237">入力!$U$208</definedName>
    <definedName name="completedyear111">入力!$U$117</definedName>
    <definedName name="completedyear112">入力!$U$119</definedName>
    <definedName name="completedyear113">入力!$U$121</definedName>
    <definedName name="completedyear114">入力!$U$123</definedName>
    <definedName name="completedyear115">入力!$U$125</definedName>
    <definedName name="completedyear116">入力!$U$127</definedName>
    <definedName name="completedyear117">入力!$U$129</definedName>
    <definedName name="completedyear121">入力!$U$131</definedName>
    <definedName name="completedyear122">入力!$U$133</definedName>
    <definedName name="completedyear123">入力!$U$135</definedName>
    <definedName name="completedyear124">入力!$U$137</definedName>
    <definedName name="completedyear125">入力!$U$139</definedName>
    <definedName name="completedyear126">入力!$U$141</definedName>
    <definedName name="completedyear127">入力!$U$143</definedName>
    <definedName name="completedyear131">入力!$U$145</definedName>
    <definedName name="completedyear132">入力!$U$147</definedName>
    <definedName name="completedyear133">入力!$U$149</definedName>
    <definedName name="completedyear134">入力!$U$151</definedName>
    <definedName name="completedyear135">入力!$U$153</definedName>
    <definedName name="completedyear136">入力!$U$155</definedName>
    <definedName name="completedyear137">入力!$U$157</definedName>
    <definedName name="completedyear211">入力!$U$167</definedName>
    <definedName name="completedyear212">入力!$U$169</definedName>
    <definedName name="completedyear213">入力!$U$171</definedName>
    <definedName name="completedyear214">入力!$U$173</definedName>
    <definedName name="completedyear215">入力!$U$175</definedName>
    <definedName name="completedyear216">入力!$U$177</definedName>
    <definedName name="completedyear217">入力!$U$179</definedName>
    <definedName name="completedyear221">入力!$U$181</definedName>
    <definedName name="completedyear222">入力!$U$183</definedName>
    <definedName name="completedyear223">入力!$U$185</definedName>
    <definedName name="completedyear224">入力!$U$187</definedName>
    <definedName name="completedyear225">入力!$U$189</definedName>
    <definedName name="completedyear226">入力!$U$191</definedName>
    <definedName name="completedyear227">入力!$U$193</definedName>
    <definedName name="completedyear231">入力!$U$195</definedName>
    <definedName name="completedyear232">入力!$U$197</definedName>
    <definedName name="completedyear233">入力!$U$199</definedName>
    <definedName name="completedyear234">入力!$U$201</definedName>
    <definedName name="completedyear235">入力!$U$203</definedName>
    <definedName name="completedyear236">入力!$U$205</definedName>
    <definedName name="completedyear237">入力!$U$207</definedName>
    <definedName name="establishmentdate">入力!$AR$89</definedName>
    <definedName name="gyoumucode1">入力!$I$73</definedName>
    <definedName name="gyoumucode2">入力!$I$76</definedName>
    <definedName name="gyoumuname1">入力!$J$113</definedName>
    <definedName name="gyoumuname2">入力!$J$163</definedName>
    <definedName name="gyousyaname">入力!$L$54</definedName>
    <definedName name="headofficeaddress1">入力!$K$7</definedName>
    <definedName name="headofficeaddress2">入力!$K$8</definedName>
    <definedName name="headofficeaddress3">入力!$K$9</definedName>
    <definedName name="headofficedaihyouname">入力!$H$14</definedName>
    <definedName name="headofficedaihyounamekana">入力!$H$13</definedName>
    <definedName name="headofficefaxno1">入力!$W$7</definedName>
    <definedName name="headofficefaxno2">入力!$AA$7</definedName>
    <definedName name="headofficefaxno3">入力!$AF$7</definedName>
    <definedName name="headofficename">入力!$H$11</definedName>
    <definedName name="headofficenamekana">入力!$H$10</definedName>
    <definedName name="headofficepostcode1">入力!$L$6</definedName>
    <definedName name="headofficepostcode2">入力!$P$6</definedName>
    <definedName name="headofficeshokumei">入力!$H$12</definedName>
    <definedName name="headofficetelno1">入力!$W$6</definedName>
    <definedName name="headofficetelno2">入力!$AA$6</definedName>
    <definedName name="headofficetelno3">入力!$AF$6</definedName>
    <definedName name="id">入力!$H$3</definedName>
    <definedName name="isokbn1">入力!$F$105</definedName>
    <definedName name="isokbn2">入力!$F$106</definedName>
    <definedName name="keiyakugaku111">入力!$X$117</definedName>
    <definedName name="keiyakugaku112">入力!$X$119</definedName>
    <definedName name="keiyakugaku113">入力!$X$121</definedName>
    <definedName name="keiyakugaku114">入力!$X$123</definedName>
    <definedName name="keiyakugaku115">入力!$X$125</definedName>
    <definedName name="keiyakugaku116">入力!$X$127</definedName>
    <definedName name="keiyakugaku117">入力!$X$129</definedName>
    <definedName name="keiyakugaku121">入力!$X$131</definedName>
    <definedName name="keiyakugaku122">入力!$X$133</definedName>
    <definedName name="keiyakugaku123">入力!$X$135</definedName>
    <definedName name="keiyakugaku124">入力!$X$137</definedName>
    <definedName name="keiyakugaku125">入力!$X$139</definedName>
    <definedName name="keiyakugaku126">入力!$X$141</definedName>
    <definedName name="keiyakugaku127">入力!$X$143</definedName>
    <definedName name="keiyakugaku131">入力!$X$145</definedName>
    <definedName name="keiyakugaku132">入力!$X$147</definedName>
    <definedName name="keiyakugaku133">入力!$X$149</definedName>
    <definedName name="keiyakugaku134">入力!$X$151</definedName>
    <definedName name="keiyakugaku135">入力!$X$153</definedName>
    <definedName name="keiyakugaku136">入力!$X$155</definedName>
    <definedName name="keiyakugaku137">入力!$X$157</definedName>
    <definedName name="keiyakugaku211">入力!$X$167</definedName>
    <definedName name="keiyakugaku212">入力!$X$169</definedName>
    <definedName name="keiyakugaku213">入力!$X$171</definedName>
    <definedName name="keiyakugaku214">入力!$X$173</definedName>
    <definedName name="keiyakugaku215">入力!$X$175</definedName>
    <definedName name="keiyakugaku216">入力!$X$177</definedName>
    <definedName name="keiyakugaku217">入力!$X$179</definedName>
    <definedName name="keiyakugaku221">入力!$X$181</definedName>
    <definedName name="keiyakugaku222">入力!$X$183</definedName>
    <definedName name="keiyakugaku223">入力!$X$185</definedName>
    <definedName name="keiyakugaku224">入力!$X$187</definedName>
    <definedName name="keiyakugaku225">入力!$X$189</definedName>
    <definedName name="keiyakugaku226">入力!$X$191</definedName>
    <definedName name="keiyakugaku227">入力!$X$193</definedName>
    <definedName name="keiyakugaku231">入力!$X$195</definedName>
    <definedName name="keiyakugaku232">入力!$X$197</definedName>
    <definedName name="keiyakugaku233">入力!$X$199</definedName>
    <definedName name="keiyakugaku234">入力!$X$201</definedName>
    <definedName name="keiyakugaku235">入力!$X$203</definedName>
    <definedName name="keiyakugaku236">入力!$X$205</definedName>
    <definedName name="keiyakugaku237">入力!$X$207</definedName>
    <definedName name="keiyakunaiyou111">入力!$E$118</definedName>
    <definedName name="keiyakunaiyou112">入力!$E$120</definedName>
    <definedName name="keiyakunaiyou113">入力!$E$122</definedName>
    <definedName name="keiyakunaiyou114">入力!$E$124</definedName>
    <definedName name="keiyakunaiyou115">入力!$E$126</definedName>
    <definedName name="keiyakunaiyou116">入力!$E$128</definedName>
    <definedName name="keiyakunaiyou117">入力!$E$130</definedName>
    <definedName name="keiyakunaiyou121">入力!$E$132</definedName>
    <definedName name="keiyakunaiyou122">入力!$E$134</definedName>
    <definedName name="keiyakunaiyou123">入力!$E$136</definedName>
    <definedName name="keiyakunaiyou124">入力!$E$138</definedName>
    <definedName name="keiyakunaiyou125">入力!$E$140</definedName>
    <definedName name="keiyakunaiyou126">入力!$E$142</definedName>
    <definedName name="keiyakunaiyou127">入力!$E$144</definedName>
    <definedName name="keiyakunaiyou131">入力!$E$146</definedName>
    <definedName name="keiyakunaiyou132">入力!$E$148</definedName>
    <definedName name="keiyakunaiyou133">入力!$E$150</definedName>
    <definedName name="keiyakunaiyou134">入力!$E$152</definedName>
    <definedName name="keiyakunaiyou135">入力!$E$154</definedName>
    <definedName name="keiyakunaiyou136">入力!$E$156</definedName>
    <definedName name="keiyakunaiyou137">入力!$E$158</definedName>
    <definedName name="keiyakunaiyou211">入力!$E$168</definedName>
    <definedName name="keiyakunaiyou212">入力!$E$170</definedName>
    <definedName name="keiyakunaiyou213">入力!$E$172</definedName>
    <definedName name="keiyakunaiyou214">入力!$E$174</definedName>
    <definedName name="keiyakunaiyou215">入力!$E$176</definedName>
    <definedName name="keiyakunaiyou216">入力!$E$178</definedName>
    <definedName name="keiyakunaiyou217">入力!$E$180</definedName>
    <definedName name="keiyakunaiyou221">入力!$E$182</definedName>
    <definedName name="keiyakunaiyou222">入力!$E$184</definedName>
    <definedName name="keiyakunaiyou223">入力!$E$186</definedName>
    <definedName name="keiyakunaiyou224">入力!$E$188</definedName>
    <definedName name="keiyakunaiyou225">入力!$E$190</definedName>
    <definedName name="keiyakunaiyou226">入力!$E$192</definedName>
    <definedName name="keiyakunaiyou227">入力!$E$194</definedName>
    <definedName name="keiyakunaiyou231">入力!$E$196</definedName>
    <definedName name="keiyakunaiyou232">入力!$E$198</definedName>
    <definedName name="keiyakunaiyou233">入力!$E$200</definedName>
    <definedName name="keiyakunaiyou234">入力!$E$202</definedName>
    <definedName name="keiyakunaiyou235">入力!$E$204</definedName>
    <definedName name="keiyakunaiyou236">入力!$E$206</definedName>
    <definedName name="keiyakunaiyou237">入力!$E$208</definedName>
    <definedName name="keiyakuname111">入力!$E$117</definedName>
    <definedName name="keiyakuname112">入力!$E$119</definedName>
    <definedName name="keiyakuname113">入力!$E$121</definedName>
    <definedName name="keiyakuname114">入力!$E$123</definedName>
    <definedName name="keiyakuname115">入力!$E$125</definedName>
    <definedName name="keiyakuname116">入力!$E$127</definedName>
    <definedName name="keiyakuname117">入力!$E$129</definedName>
    <definedName name="keiyakuname121">入力!$E$131</definedName>
    <definedName name="keiyakuname122">入力!$E$133</definedName>
    <definedName name="keiyakuname123">入力!$E$135</definedName>
    <definedName name="keiyakuname124">入力!$E$137</definedName>
    <definedName name="keiyakuname125">入力!$E$139</definedName>
    <definedName name="keiyakuname126">入力!$E$141</definedName>
    <definedName name="keiyakuname127">入力!$E$143</definedName>
    <definedName name="keiyakuname131">入力!$E$145</definedName>
    <definedName name="keiyakuname132">入力!$E$147</definedName>
    <definedName name="keiyakuname133">入力!$E$149</definedName>
    <definedName name="keiyakuname134">入力!$E$151</definedName>
    <definedName name="keiyakuname135">入力!$E$153</definedName>
    <definedName name="keiyakuname136">入力!$E$155</definedName>
    <definedName name="keiyakuname137">入力!$E$157</definedName>
    <definedName name="keiyakuname211">入力!$E$167</definedName>
    <definedName name="keiyakuname212">入力!$E$169</definedName>
    <definedName name="keiyakuname213">入力!$E$171</definedName>
    <definedName name="keiyakuname214">入力!$E$173</definedName>
    <definedName name="keiyakuname215">入力!$E$175</definedName>
    <definedName name="keiyakuname216">入力!$E$177</definedName>
    <definedName name="keiyakuname217">入力!$E$179</definedName>
    <definedName name="keiyakuname221">入力!$E$181</definedName>
    <definedName name="keiyakuname222">入力!$E$183</definedName>
    <definedName name="keiyakuname223">入力!$E$185</definedName>
    <definedName name="keiyakuname224">入力!$E$187</definedName>
    <definedName name="keiyakuname225">入力!$E$189</definedName>
    <definedName name="keiyakuname226">入力!$E$191</definedName>
    <definedName name="keiyakuname227">入力!$E$193</definedName>
    <definedName name="keiyakuname231">入力!$E$195</definedName>
    <definedName name="keiyakuname232">入力!$E$197</definedName>
    <definedName name="keiyakuname233">入力!$E$199</definedName>
    <definedName name="keiyakuname234">入力!$E$201</definedName>
    <definedName name="keiyakuname235">入力!$E$203</definedName>
    <definedName name="keiyakuname236">入力!$E$205</definedName>
    <definedName name="keiyakuname237">入力!$E$207</definedName>
    <definedName name="keiyakurate1">入力!$J$99</definedName>
    <definedName name="keiyakurate2">入力!$J$100</definedName>
    <definedName name="koukenkbn11">入力!$J$105</definedName>
    <definedName name="koukenkbn12">入力!$J$106</definedName>
    <definedName name="koukenkbn21">入力!$N$105</definedName>
    <definedName name="koukenkbn22">入力!$N$106</definedName>
    <definedName name="kousyucode1">入力!#REF!</definedName>
    <definedName name="kouzano">入力!$AA$218</definedName>
    <definedName name="kyoka01">入力!$B$61</definedName>
    <definedName name="kyoka02">入力!$D$61</definedName>
    <definedName name="kyoka03">入力!$F$61</definedName>
    <definedName name="kyoka04">入力!$H$61</definedName>
    <definedName name="kyoka05">入力!$J$61</definedName>
    <definedName name="kyoka06">入力!$L$61</definedName>
    <definedName name="kyoka07">入力!$N$61</definedName>
    <definedName name="kyoka08">入力!$P$61</definedName>
    <definedName name="kyoka09">入力!$R$61</definedName>
    <definedName name="kyoka10">入力!$T$61</definedName>
    <definedName name="kyoka11">入力!$V$61</definedName>
    <definedName name="kyoka12">入力!$X$61</definedName>
    <definedName name="kyoka13">入力!$Z$61</definedName>
    <definedName name="kyoka14">入力!$AB$61</definedName>
    <definedName name="kyoka15">入力!$AD$61</definedName>
    <definedName name="kyoka16">入力!$AF$61</definedName>
    <definedName name="kyoka17">入力!$T$63</definedName>
    <definedName name="kyoka18">入力!$V$63</definedName>
    <definedName name="kyoka19">入力!$X$63</definedName>
    <definedName name="kyoka20">入力!$Z$63</definedName>
    <definedName name="kyoka21">入力!$AB$63</definedName>
    <definedName name="kyoka22">入力!$AD$63</definedName>
    <definedName name="kyoka23">入力!$AF$63</definedName>
    <definedName name="kyoka24">入力!$B$66</definedName>
    <definedName name="kyoka25">入力!$D$66</definedName>
    <definedName name="kyoka26">入力!$F$66</definedName>
    <definedName name="kyoka27">入力!$H$66</definedName>
    <definedName name="kyoka28">入力!$J$66</definedName>
    <definedName name="kyoka29">入力!$L$66</definedName>
    <definedName name="kyoka30">入力!$N$66</definedName>
    <definedName name="kyoka31">入力!$P$66</definedName>
    <definedName name="kyoka32">入力!$T$66</definedName>
    <definedName name="kyoka33">入力!$V$66</definedName>
    <definedName name="kyoka34">入力!$X$66</definedName>
    <definedName name="kyoka35">入力!$Z$66</definedName>
    <definedName name="kyoka36">入力!$R$66</definedName>
    <definedName name="mailaddress">入力!$B$108</definedName>
    <definedName name="mailaddressflag">入力!$J$107</definedName>
    <definedName name="maincode1">入力!$I$73</definedName>
    <definedName name="maincode2">入力!$I$76</definedName>
    <definedName name="maincodename1">入力!$J$113</definedName>
    <definedName name="maincodename2">入力!$J$163</definedName>
    <definedName name="mainorder1">入力!$B$73</definedName>
    <definedName name="mainorder2">入力!$B$76</definedName>
    <definedName name="meiginin">入力!$B$218</definedName>
    <definedName name="membercount4">入力!$M$90</definedName>
    <definedName name="membercount5">入力!$M$91</definedName>
    <definedName name="membercount6">入力!$O$95</definedName>
    <definedName name="membercount6flag">入力!$M$95</definedName>
    <definedName name="membercount7">入力!$M$89</definedName>
    <definedName name="npokbn">入力!$R$105</definedName>
    <definedName name="otherscomment">入力!$V$103</definedName>
    <definedName name="_xlnm.Print_Area" localSheetId="2">①チェック表!$A$1:$Y$46</definedName>
    <definedName name="_xlnm.Print_Area" localSheetId="4">③委任状!$A$1:$AG$43</definedName>
    <definedName name="_xlnm.Print_Area" localSheetId="3">③使用印鑑!$A$1:$AG$45</definedName>
    <definedName name="_xlnm.Print_Area" localSheetId="5">④誓約書!$A$1:$AG$46</definedName>
    <definedName name="_xlnm.Print_Area" localSheetId="6">⑥申請書!$A$1:$AH$39</definedName>
    <definedName name="_xlnm.Print_Area" localSheetId="7">⑦経歴1!$A$1:$P$151</definedName>
    <definedName name="_xlnm.Print_Area" localSheetId="8">⑦経歴2!$A$1:$P$151</definedName>
    <definedName name="_xlnm.Print_Area" localSheetId="9">⑮受付票!$A$1:$AG$45</definedName>
    <definedName name="_xlnm.Print_Area" localSheetId="10">⑯電子入札アンケート!$A$1:$AI$39</definedName>
    <definedName name="_xlnm.Print_Area" localSheetId="1">業務一覧!$A:$F</definedName>
    <definedName name="_xlnm.Print_Area" localSheetId="0">入力!$A$1:$AI$219</definedName>
    <definedName name="qualified_a1">入力!$Y$74</definedName>
    <definedName name="qualified_a2">入力!$Y$77</definedName>
    <definedName name="qualified_b1">入力!$AD$74</definedName>
    <definedName name="qualified_b2">入力!$AD$77</definedName>
    <definedName name="qualified1a">入力!$Y$74</definedName>
    <definedName name="qualified1b">入力!$AD$74</definedName>
    <definedName name="qualified2a">入力!$Y$77</definedName>
    <definedName name="qualified2b">入力!$AD$77</definedName>
    <definedName name="railroadkbn1">入力!$B$105</definedName>
    <definedName name="railroadkbn2">入力!$B$106</definedName>
    <definedName name="saisyuname111">入力!$AD$117</definedName>
    <definedName name="saisyuname112">入力!$AD$119</definedName>
    <definedName name="saisyuname113">入力!$AD$121</definedName>
    <definedName name="saisyuname114">入力!$AD$123</definedName>
    <definedName name="saisyuname115">入力!$AD$125</definedName>
    <definedName name="saisyuname116">入力!$AD$127</definedName>
    <definedName name="saisyuname117">入力!$AD$129</definedName>
    <definedName name="saisyuname121">入力!$AD$131</definedName>
    <definedName name="saisyuname122">入力!$AD$133</definedName>
    <definedName name="saisyuname123">入力!$AD$135</definedName>
    <definedName name="saisyuname124">入力!$AD$137</definedName>
    <definedName name="saisyuname125">入力!$AD$139</definedName>
    <definedName name="saisyuname126">入力!$AD$141</definedName>
    <definedName name="saisyuname127">入力!$AD$143</definedName>
    <definedName name="saisyuname131">入力!$AD$145</definedName>
    <definedName name="saisyuname132">入力!$AD$147</definedName>
    <definedName name="saisyuname133">入力!$AD$149</definedName>
    <definedName name="saisyuname134">入力!$AD$151</definedName>
    <definedName name="saisyuname135">入力!$AD$153</definedName>
    <definedName name="saisyuname136">入力!$AD$155</definedName>
    <definedName name="saisyuname137">入力!$AD$157</definedName>
    <definedName name="saisyuname211">入力!$AD$167</definedName>
    <definedName name="saisyuname212">入力!$AD$169</definedName>
    <definedName name="saisyuname213">入力!$AD$171</definedName>
    <definedName name="saisyuname214">入力!$AD$173</definedName>
    <definedName name="saisyuname215">入力!$AD$175</definedName>
    <definedName name="saisyuname216">入力!$AD$177</definedName>
    <definedName name="saisyuname217">入力!$AD$179</definedName>
    <definedName name="saisyuname221">入力!$AD$181</definedName>
    <definedName name="saisyuname222">入力!$AD$183</definedName>
    <definedName name="saisyuname223">入力!$AD$185</definedName>
    <definedName name="saisyuname224">入力!$AD$187</definedName>
    <definedName name="saisyuname225">入力!$AD$189</definedName>
    <definedName name="saisyuname226">入力!$AD$191</definedName>
    <definedName name="saisyuname227">入力!$AD$193</definedName>
    <definedName name="saisyuname231">入力!$AD$195</definedName>
    <definedName name="saisyuname232">入力!$AD$197</definedName>
    <definedName name="saisyuname233">入力!$AD$199</definedName>
    <definedName name="saisyuname234">入力!$AD$201</definedName>
    <definedName name="saisyuname235">入力!$AD$203</definedName>
    <definedName name="saisyuname236">入力!$AD$205</definedName>
    <definedName name="saisyuname237">入力!$AD$207</definedName>
    <definedName name="situation1">入力!$H$84</definedName>
    <definedName name="situation2">入力!$H$85</definedName>
    <definedName name="situation3">入力!$H$86</definedName>
    <definedName name="situation4">入力!$V$84</definedName>
    <definedName name="situation5">入力!$V$85</definedName>
    <definedName name="situation6">入力!$V$86</definedName>
    <definedName name="style">入力!$A$1</definedName>
    <definedName name="subcode11">入力!$L$73</definedName>
    <definedName name="subcode12">入力!$N$73</definedName>
    <definedName name="subcode13">入力!$P$73</definedName>
    <definedName name="subcode21">入力!$L$76</definedName>
    <definedName name="subcode22">入力!$N$76</definedName>
    <definedName name="subcode23">入力!$P$76</definedName>
    <definedName name="subcodename11">入力!$B$119</definedName>
    <definedName name="subcodename12">入力!$B$133</definedName>
    <definedName name="subcodename13">入力!$B$147</definedName>
    <definedName name="subcodename21">入力!$B$169</definedName>
    <definedName name="subcodename22">入力!$B$183</definedName>
    <definedName name="subcodename23">入力!$B$197</definedName>
    <definedName name="subkeiyakuflag11">入力!$L$75</definedName>
    <definedName name="subkeiyakuflag12">入力!$N$75</definedName>
    <definedName name="subkeiyakuflag13">入力!$P$75</definedName>
    <definedName name="subkeiyakuflag21">入力!$L$78</definedName>
    <definedName name="subkeiyakuflag22">入力!$N$78</definedName>
    <definedName name="subkeiyakuflag23">入力!$P$78</definedName>
    <definedName name="subkyokakbn11">入力!$L$74</definedName>
    <definedName name="subkyokakbn12">入力!$N$74</definedName>
    <definedName name="subkyokakbn13">入力!$P$74</definedName>
    <definedName name="subkyokakbn21">入力!$L$77</definedName>
    <definedName name="subkyokakbn22">入力!$N$77</definedName>
    <definedName name="subkyokakbn23">入力!$P$77</definedName>
    <definedName name="suborder1">入力!$L$72</definedName>
    <definedName name="suborder2">入力!$N$72</definedName>
    <definedName name="suborder3">入力!$P$72</definedName>
    <definedName name="syoku01">入力!$P$28</definedName>
    <definedName name="syoku02">入力!$P$29</definedName>
    <definedName name="syoku03">入力!$P$30</definedName>
    <definedName name="syoku04">入力!$P$31</definedName>
    <definedName name="syoku05">入力!$P$32</definedName>
    <definedName name="syoku06">入力!$P$33</definedName>
    <definedName name="syoku07">入力!$P$34</definedName>
    <definedName name="syoku08">入力!$P$35</definedName>
    <definedName name="syoku09">入力!$P$36</definedName>
    <definedName name="syoku10">入力!$P$37</definedName>
    <definedName name="syoku11">入力!$P$38</definedName>
    <definedName name="syoku12">入力!$P$39</definedName>
    <definedName name="syoku13">入力!$P$40</definedName>
    <definedName name="syoku14">入力!$P$41</definedName>
    <definedName name="syoku15">入力!$P$42</definedName>
    <definedName name="syoku21">入力!$AE$28</definedName>
    <definedName name="syoku22">入力!$AE$29</definedName>
    <definedName name="syoku23">入力!$AE$30</definedName>
    <definedName name="syoku24">入力!$AE$31</definedName>
    <definedName name="syoku25">入力!$AE$32</definedName>
    <definedName name="syoku26">入力!$AE$33</definedName>
    <definedName name="syoku27">入力!$AE$34</definedName>
    <definedName name="syoku28">入力!$AE$35</definedName>
    <definedName name="syoku29">入力!$AE$36</definedName>
    <definedName name="syoku30">入力!$AE$37</definedName>
    <definedName name="syoku31">入力!$AE$41</definedName>
    <definedName name="syoku32">入力!$AE$43</definedName>
    <definedName name="syoku33">入力!$AE$44</definedName>
    <definedName name="syoku34">入力!$AE$45</definedName>
    <definedName name="syoku35">入力!$AE$46</definedName>
    <definedName name="syoku36">入力!$AE$47</definedName>
    <definedName name="syoku37">入力!$AE$48</definedName>
    <definedName name="syoku38">入力!$AE$49</definedName>
    <definedName name="syozaikbn">入力!$H$56</definedName>
    <definedName name="syumokucode11">入力!$L$73</definedName>
    <definedName name="syumokucode12">入力!$N$73</definedName>
    <definedName name="syumokucode13">入力!$P$73</definedName>
    <definedName name="syumokucode21">入力!$L$76</definedName>
    <definedName name="syumokucode22">入力!$N$76</definedName>
    <definedName name="syumokucode23">入力!$P$76</definedName>
    <definedName name="syumokukeiyakuflag11">入力!$L$75</definedName>
    <definedName name="syumokukeiyakuflag12">入力!$N$75</definedName>
    <definedName name="syumokukeiyakuflag13">入力!$P$75</definedName>
    <definedName name="syumokukeiyakuflag21">入力!$L$78</definedName>
    <definedName name="syumokukeiyakuflag22">入力!$N$78</definedName>
    <definedName name="syumokukeiyakuflag23">入力!$P$78</definedName>
    <definedName name="syumokukyokakbn11">入力!$L$74</definedName>
    <definedName name="syumokukyokakbn12">入力!$N$74</definedName>
    <definedName name="syumokukyokakbn13">入力!$P$74</definedName>
    <definedName name="syumokukyokakbn21">入力!$L$77</definedName>
    <definedName name="syumokukyokakbn22">入力!$N$77</definedName>
    <definedName name="syumokukyokakbn23">入力!$P$77</definedName>
    <definedName name="syumokuname11">入力!$B$119</definedName>
    <definedName name="syumokuname12">入力!$B$133</definedName>
    <definedName name="syumokuname13">入力!$B$147</definedName>
    <definedName name="syumokuname21">入力!$B$169</definedName>
    <definedName name="syumokuname22">入力!$B$183</definedName>
    <definedName name="syumokuname23">入力!$B$197</definedName>
    <definedName name="syurui01">入力!$B$61</definedName>
    <definedName name="syurui02">入力!$D$61</definedName>
    <definedName name="syurui03">入力!$F$61</definedName>
    <definedName name="syurui04">入力!$H$61</definedName>
    <definedName name="syurui05">入力!$J$61</definedName>
    <definedName name="syurui06">入力!$L$61</definedName>
    <definedName name="syurui07">入力!$N$61</definedName>
    <definedName name="syurui08">入力!$P$61</definedName>
    <definedName name="syurui09">入力!$R$61</definedName>
    <definedName name="syurui10">入力!$T$61</definedName>
    <definedName name="syurui11">入力!$V$61</definedName>
    <definedName name="syurui12">入力!$X$61</definedName>
    <definedName name="syurui13">入力!$Z$61</definedName>
    <definedName name="syurui14">入力!$AB$61</definedName>
    <definedName name="syurui15">入力!$AD$61</definedName>
    <definedName name="syurui16">入力!$AF$61</definedName>
    <definedName name="syurui17">入力!$T$63</definedName>
    <definedName name="syurui18">入力!$V$63</definedName>
    <definedName name="syurui19">入力!$X$63</definedName>
    <definedName name="syurui20">入力!$Z$63</definedName>
    <definedName name="syurui21">入力!$AB$63</definedName>
    <definedName name="syurui22">入力!$AD$63</definedName>
    <definedName name="syurui23">入力!$AF$63</definedName>
    <definedName name="syurui24">入力!$B$66</definedName>
    <definedName name="syurui25">入力!$D$66</definedName>
    <definedName name="syurui26">入力!$F$66</definedName>
    <definedName name="syurui27">入力!$H$66</definedName>
    <definedName name="syurui28">入力!$J$66</definedName>
    <definedName name="syurui29">入力!$L$66</definedName>
    <definedName name="syurui30">入力!$N$66</definedName>
    <definedName name="syurui31">入力!$P$66</definedName>
    <definedName name="syurui32">入力!$R$66</definedName>
    <definedName name="syurui33">入力!$T$66</definedName>
    <definedName name="syurui34">入力!$V$66</definedName>
    <definedName name="syurui35">入力!$X$66</definedName>
    <definedName name="tourokukbn">入力!$L$5</definedName>
    <definedName name="yearaveragegaku1">入力!$T$75</definedName>
    <definedName name="yearaveragegaku2">入力!$T$78</definedName>
    <definedName name="yearaveragegaku3">入力!$T$79</definedName>
    <definedName name="yearaveragegaku4">入力!$R$80</definedName>
    <definedName name="yeargaku11">入力!$T$73</definedName>
    <definedName name="yeargaku12">入力!$T$74</definedName>
    <definedName name="yeargaku21">入力!$T$76</definedName>
    <definedName name="yeargaku22">入力!$T$77</definedName>
    <definedName name="yeargaku31">入力!$H$79</definedName>
    <definedName name="yeargaku32">入力!$N$79</definedName>
    <definedName name="yokinkbn">入力!$Q$218</definedName>
    <definedName name="元号">入力!$BB$87:$BF$87</definedName>
    <definedName name="昭">テーブル4[昭]</definedName>
    <definedName name="大">テーブル3[大]</definedName>
    <definedName name="平">テーブル5[平]</definedName>
    <definedName name="明">テーブル2[明]</definedName>
    <definedName name="令">テーブル6[令]</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J32" i="28" l="1"/>
  <c r="J57" i="28"/>
  <c r="J82" i="28"/>
  <c r="J107" i="28"/>
  <c r="J132" i="28"/>
  <c r="J32" i="15"/>
  <c r="J57" i="15"/>
  <c r="J82" i="15"/>
  <c r="J107" i="15"/>
  <c r="J132" i="15"/>
  <c r="AB1" i="23" l="1"/>
  <c r="V38" i="23"/>
  <c r="V37" i="23"/>
  <c r="V36" i="23"/>
  <c r="V35" i="23"/>
  <c r="V34" i="23"/>
  <c r="V33" i="23"/>
  <c r="F37" i="23"/>
  <c r="F34" i="23"/>
  <c r="H6" i="29"/>
  <c r="L9" i="11"/>
  <c r="D5" i="28"/>
  <c r="D131" i="28"/>
  <c r="D106" i="28"/>
  <c r="D81" i="28"/>
  <c r="D56" i="28"/>
  <c r="D31" i="28"/>
  <c r="D5" i="15"/>
  <c r="D131" i="15"/>
  <c r="D106" i="15"/>
  <c r="D81" i="15"/>
  <c r="D56" i="15"/>
  <c r="D31" i="15"/>
  <c r="O22" i="23"/>
  <c r="O23" i="23"/>
  <c r="O21" i="23"/>
  <c r="O20" i="23"/>
  <c r="O15" i="10"/>
  <c r="O14" i="10"/>
  <c r="O13" i="10"/>
  <c r="O12" i="10"/>
  <c r="N14" i="9"/>
  <c r="N13" i="9"/>
  <c r="N12" i="9"/>
  <c r="N15" i="9"/>
  <c r="M19" i="8"/>
  <c r="M18" i="8"/>
  <c r="M17" i="8"/>
  <c r="M16" i="8"/>
  <c r="M91" i="2"/>
  <c r="AI1" i="9"/>
  <c r="AI1" i="8"/>
  <c r="H7" i="29"/>
  <c r="AO92" i="2" l="1"/>
  <c r="AO91" i="2"/>
  <c r="AO90" i="2"/>
  <c r="AO89" i="2"/>
  <c r="AQ89" i="2" l="1"/>
  <c r="AP92" i="2"/>
  <c r="AP91" i="2"/>
  <c r="AP90" i="2"/>
  <c r="AP89" i="2"/>
  <c r="H54" i="2" l="1"/>
  <c r="H68" i="2"/>
  <c r="H110" i="2"/>
  <c r="H113" i="2"/>
  <c r="H160" i="2"/>
  <c r="H163" i="2"/>
  <c r="H210" i="2"/>
  <c r="AR91" i="2" l="1"/>
  <c r="AV94" i="2" s="1"/>
  <c r="AR90" i="2"/>
  <c r="AV93" i="2" s="1"/>
  <c r="AQ92" i="2"/>
  <c r="AQ91" i="2"/>
  <c r="AQ90" i="2"/>
  <c r="K56" i="2"/>
  <c r="AV89" i="2"/>
  <c r="AV90" i="2" s="1"/>
  <c r="J100" i="2"/>
  <c r="AV95" i="2" l="1"/>
  <c r="AR89" i="2"/>
  <c r="AV91" i="2" s="1"/>
  <c r="AV92" i="2" s="1"/>
  <c r="AV96" i="2" s="1"/>
  <c r="AE95" i="2" s="1"/>
  <c r="AR92" i="2"/>
  <c r="S218" i="2" l="1"/>
  <c r="R1" i="24" l="1"/>
  <c r="D130" i="28"/>
  <c r="D105" i="28"/>
  <c r="D80" i="28"/>
  <c r="D55" i="28"/>
  <c r="D30" i="28"/>
  <c r="D4" i="28"/>
  <c r="D130" i="15"/>
  <c r="D105" i="15"/>
  <c r="D80" i="15"/>
  <c r="D55" i="15"/>
  <c r="D30" i="15"/>
  <c r="D4" i="15"/>
  <c r="P26" i="23" l="1"/>
  <c r="P25" i="23"/>
  <c r="P18" i="10"/>
  <c r="P17" i="10"/>
  <c r="K31" i="9"/>
  <c r="K30" i="9"/>
  <c r="J28" i="9"/>
  <c r="J27" i="9"/>
  <c r="J26" i="9"/>
  <c r="J25" i="9"/>
  <c r="O18" i="9"/>
  <c r="O17" i="9"/>
  <c r="N22" i="8"/>
  <c r="N21" i="8"/>
  <c r="AB1" i="11" l="1"/>
  <c r="T38" i="23"/>
  <c r="T37" i="23"/>
  <c r="T36" i="23"/>
  <c r="T35" i="23"/>
  <c r="T34" i="23"/>
  <c r="T33" i="23"/>
  <c r="D37" i="23"/>
  <c r="D34" i="23"/>
  <c r="AB1" i="10"/>
  <c r="AB1" i="9"/>
  <c r="AB1" i="8"/>
  <c r="D1" i="28" l="1"/>
  <c r="D27" i="28"/>
  <c r="D52" i="28"/>
  <c r="D77" i="28"/>
  <c r="D102" i="28"/>
  <c r="D127" i="28"/>
  <c r="D127" i="15"/>
  <c r="D102" i="15"/>
  <c r="D77" i="15"/>
  <c r="D52" i="15"/>
  <c r="D27" i="15"/>
  <c r="D1" i="15"/>
  <c r="K107" i="2" l="1"/>
  <c r="T79" i="2" l="1"/>
  <c r="T78" i="2" l="1"/>
  <c r="B197" i="2" l="1"/>
  <c r="B183" i="2"/>
  <c r="B169" i="2"/>
  <c r="B147" i="2"/>
  <c r="B133" i="2"/>
  <c r="B119" i="2"/>
  <c r="J163" i="2"/>
  <c r="J113" i="2"/>
  <c r="N5" i="2" l="1"/>
  <c r="C38" i="9" l="1"/>
  <c r="AD77" i="2" l="1"/>
  <c r="Y77" i="2"/>
  <c r="R147" i="28"/>
  <c r="P147" i="28"/>
  <c r="R146" i="28"/>
  <c r="P146" i="28"/>
  <c r="R145" i="28"/>
  <c r="P145" i="28"/>
  <c r="R144" i="28"/>
  <c r="P144" i="28"/>
  <c r="R143" i="28"/>
  <c r="P143" i="28"/>
  <c r="R142" i="28"/>
  <c r="P142" i="28"/>
  <c r="R141" i="28"/>
  <c r="P141" i="28"/>
  <c r="R140" i="28"/>
  <c r="P140" i="28"/>
  <c r="R139" i="28"/>
  <c r="P139" i="28"/>
  <c r="R138" i="28"/>
  <c r="P138" i="28"/>
  <c r="R137" i="28"/>
  <c r="P137" i="28"/>
  <c r="R136" i="28"/>
  <c r="P136" i="28"/>
  <c r="R122" i="28"/>
  <c r="P122" i="28"/>
  <c r="R121" i="28"/>
  <c r="P121" i="28"/>
  <c r="R120" i="28"/>
  <c r="P120" i="28"/>
  <c r="R119" i="28"/>
  <c r="P119" i="28"/>
  <c r="R118" i="28"/>
  <c r="P118" i="28"/>
  <c r="R117" i="28"/>
  <c r="P117" i="28"/>
  <c r="R116" i="28"/>
  <c r="P116" i="28"/>
  <c r="R115" i="28"/>
  <c r="P115" i="28"/>
  <c r="R114" i="28"/>
  <c r="P114" i="28"/>
  <c r="R113" i="28"/>
  <c r="P113" i="28"/>
  <c r="R112" i="28"/>
  <c r="P112" i="28"/>
  <c r="R111" i="28"/>
  <c r="P111" i="28"/>
  <c r="R97" i="28"/>
  <c r="P97" i="28"/>
  <c r="R96" i="28"/>
  <c r="P96" i="28"/>
  <c r="R95" i="28"/>
  <c r="P95" i="28"/>
  <c r="R94" i="28"/>
  <c r="P94" i="28"/>
  <c r="R93" i="28"/>
  <c r="P93" i="28"/>
  <c r="R92" i="28"/>
  <c r="P92" i="28"/>
  <c r="R91" i="28"/>
  <c r="P91" i="28"/>
  <c r="R90" i="28"/>
  <c r="P90" i="28"/>
  <c r="R89" i="28"/>
  <c r="P89" i="28"/>
  <c r="R88" i="28"/>
  <c r="P88" i="28"/>
  <c r="R87" i="28"/>
  <c r="P87" i="28"/>
  <c r="R86" i="28"/>
  <c r="P86" i="28"/>
  <c r="R72" i="28"/>
  <c r="P72" i="28"/>
  <c r="R71" i="28"/>
  <c r="P71" i="28"/>
  <c r="R70" i="28"/>
  <c r="P70" i="28"/>
  <c r="R69" i="28"/>
  <c r="P69" i="28"/>
  <c r="R68" i="28"/>
  <c r="P68" i="28"/>
  <c r="R67" i="28"/>
  <c r="P67" i="28"/>
  <c r="R66" i="28"/>
  <c r="P66" i="28"/>
  <c r="R65" i="28"/>
  <c r="P65" i="28"/>
  <c r="R64" i="28"/>
  <c r="P64" i="28"/>
  <c r="R63" i="28"/>
  <c r="P63" i="28"/>
  <c r="R62" i="28"/>
  <c r="P62" i="28"/>
  <c r="R61" i="28"/>
  <c r="P61" i="28"/>
  <c r="R47" i="28"/>
  <c r="P47" i="28"/>
  <c r="R46" i="28"/>
  <c r="P46" i="28"/>
  <c r="R45" i="28"/>
  <c r="P45" i="28"/>
  <c r="R44" i="28"/>
  <c r="P44" i="28"/>
  <c r="R43" i="28"/>
  <c r="P43" i="28"/>
  <c r="R42" i="28"/>
  <c r="P42" i="28"/>
  <c r="R41" i="28"/>
  <c r="P41" i="28"/>
  <c r="R40" i="28"/>
  <c r="P40" i="28"/>
  <c r="R39" i="28"/>
  <c r="P39" i="28"/>
  <c r="R38" i="28"/>
  <c r="P38" i="28"/>
  <c r="R37" i="28"/>
  <c r="P37" i="28"/>
  <c r="R36" i="28"/>
  <c r="P36" i="28"/>
  <c r="D24" i="28"/>
  <c r="R21" i="28"/>
  <c r="R20" i="28"/>
  <c r="R19" i="28"/>
  <c r="R18" i="28"/>
  <c r="R17" i="28"/>
  <c r="R16" i="28"/>
  <c r="R15" i="28"/>
  <c r="R14" i="28"/>
  <c r="R13" i="28"/>
  <c r="R12" i="28"/>
  <c r="D24" i="15"/>
  <c r="AD74" i="2"/>
  <c r="Y74" i="2"/>
  <c r="R147" i="15"/>
  <c r="R146" i="15"/>
  <c r="R145" i="15"/>
  <c r="R144" i="15"/>
  <c r="R143" i="15"/>
  <c r="R142" i="15"/>
  <c r="R141" i="15"/>
  <c r="R140" i="15"/>
  <c r="R139" i="15"/>
  <c r="R138" i="15"/>
  <c r="R137" i="15"/>
  <c r="R136" i="15"/>
  <c r="R122" i="15"/>
  <c r="R121" i="15"/>
  <c r="R120" i="15"/>
  <c r="R119" i="15"/>
  <c r="R118" i="15"/>
  <c r="R117" i="15"/>
  <c r="R116" i="15"/>
  <c r="R115" i="15"/>
  <c r="R114" i="15"/>
  <c r="R113" i="15"/>
  <c r="R112" i="15"/>
  <c r="R111" i="15"/>
  <c r="R97" i="15"/>
  <c r="R96" i="15"/>
  <c r="R95" i="15"/>
  <c r="R94" i="15"/>
  <c r="R93" i="15"/>
  <c r="R92" i="15"/>
  <c r="R91" i="15"/>
  <c r="R90" i="15"/>
  <c r="R89" i="15"/>
  <c r="R88" i="15"/>
  <c r="R87" i="15"/>
  <c r="R86" i="15"/>
  <c r="R72" i="15"/>
  <c r="R71" i="15"/>
  <c r="R70" i="15"/>
  <c r="R69" i="15"/>
  <c r="R68" i="15"/>
  <c r="R67" i="15"/>
  <c r="R66" i="15"/>
  <c r="R65" i="15"/>
  <c r="R64" i="15"/>
  <c r="R63" i="15"/>
  <c r="R62" i="15"/>
  <c r="R61" i="15"/>
  <c r="R47" i="15"/>
  <c r="R46" i="15"/>
  <c r="R45" i="15"/>
  <c r="R44" i="15"/>
  <c r="R43" i="15"/>
  <c r="R42" i="15"/>
  <c r="R41" i="15"/>
  <c r="R40" i="15"/>
  <c r="R39" i="15"/>
  <c r="R38" i="15"/>
  <c r="R37" i="15"/>
  <c r="R36" i="15"/>
  <c r="R12" i="15" l="1"/>
  <c r="R14" i="15"/>
  <c r="R17" i="15"/>
  <c r="R19" i="15"/>
  <c r="R20" i="15"/>
  <c r="R21" i="15"/>
  <c r="P147" i="15" l="1"/>
  <c r="P146" i="15"/>
  <c r="P145" i="15"/>
  <c r="P144" i="15"/>
  <c r="P143" i="15"/>
  <c r="P142" i="15"/>
  <c r="P141" i="15"/>
  <c r="P140" i="15"/>
  <c r="P139" i="15"/>
  <c r="P138" i="15"/>
  <c r="P137" i="15"/>
  <c r="P136" i="15"/>
  <c r="P122" i="15"/>
  <c r="P121" i="15"/>
  <c r="P120" i="15"/>
  <c r="P119" i="15"/>
  <c r="P118" i="15"/>
  <c r="P117" i="15"/>
  <c r="P116" i="15"/>
  <c r="P115" i="15"/>
  <c r="P114" i="15"/>
  <c r="P113" i="15"/>
  <c r="P112" i="15"/>
  <c r="P111" i="15"/>
  <c r="P97" i="15"/>
  <c r="P96" i="15"/>
  <c r="P95" i="15"/>
  <c r="P94" i="15"/>
  <c r="P93" i="15"/>
  <c r="P92" i="15"/>
  <c r="P91" i="15"/>
  <c r="P90" i="15"/>
  <c r="P89" i="15"/>
  <c r="P88" i="15"/>
  <c r="P87" i="15"/>
  <c r="P86" i="15"/>
  <c r="P72" i="15"/>
  <c r="P71" i="15"/>
  <c r="P70" i="15"/>
  <c r="P69" i="15"/>
  <c r="P68" i="15"/>
  <c r="P67" i="15"/>
  <c r="P66" i="15"/>
  <c r="P65" i="15"/>
  <c r="P64" i="15"/>
  <c r="P63" i="15"/>
  <c r="P62" i="15"/>
  <c r="P61" i="15"/>
  <c r="P47" i="15"/>
  <c r="P46" i="15"/>
  <c r="P45" i="15"/>
  <c r="P44" i="15"/>
  <c r="P43" i="15"/>
  <c r="P42" i="15"/>
  <c r="P41" i="15"/>
  <c r="P40" i="15"/>
  <c r="P39" i="15"/>
  <c r="P38" i="15"/>
  <c r="P37" i="15"/>
  <c r="P36" i="15"/>
  <c r="R15" i="15"/>
  <c r="R16" i="15"/>
  <c r="R18" i="15"/>
  <c r="R13" i="15" l="1"/>
  <c r="O150" i="28" l="1"/>
  <c r="O125" i="28"/>
  <c r="O100" i="28"/>
  <c r="O75" i="28"/>
  <c r="O50" i="28"/>
  <c r="O24" i="23" l="1"/>
  <c r="O16" i="10"/>
  <c r="N16" i="9"/>
  <c r="M20" i="8"/>
  <c r="L68" i="2"/>
  <c r="H6" i="3"/>
  <c r="H7" i="3" s="1"/>
  <c r="H30" i="3"/>
  <c r="H31" i="3" s="1"/>
  <c r="H26" i="3"/>
  <c r="H27" i="3" s="1"/>
  <c r="H17" i="3"/>
  <c r="H18" i="3" s="1"/>
  <c r="I34" i="3"/>
  <c r="I33" i="3"/>
  <c r="I32" i="3"/>
  <c r="I31" i="3"/>
  <c r="I30" i="3"/>
  <c r="I29" i="3"/>
  <c r="I28" i="3"/>
  <c r="I27" i="3"/>
  <c r="I26" i="3"/>
  <c r="I24" i="3"/>
  <c r="I23" i="3"/>
  <c r="I22" i="3"/>
  <c r="I21" i="3"/>
  <c r="I20" i="3"/>
  <c r="I10" i="3"/>
  <c r="I25" i="3"/>
  <c r="I19" i="3"/>
  <c r="I18" i="3"/>
  <c r="I17" i="3"/>
  <c r="I16" i="3"/>
  <c r="I15" i="3"/>
  <c r="I14" i="3"/>
  <c r="I13" i="3"/>
  <c r="I12" i="3"/>
  <c r="I11" i="3"/>
  <c r="I9" i="3"/>
  <c r="I8" i="3"/>
  <c r="I7" i="3"/>
  <c r="I6" i="3"/>
  <c r="H12" i="3"/>
  <c r="H13" i="3" s="1"/>
  <c r="T75" i="2"/>
  <c r="R80" i="2" s="1"/>
  <c r="L210" i="2"/>
  <c r="L54" i="2"/>
  <c r="L160" i="2"/>
  <c r="L110" i="2"/>
  <c r="B118" i="2"/>
  <c r="B132" i="2"/>
  <c r="B146" i="2"/>
  <c r="B168" i="2"/>
  <c r="B182" i="2"/>
  <c r="B196" i="2"/>
  <c r="G6" i="3"/>
  <c r="G17" i="3"/>
  <c r="H28" i="3" l="1"/>
  <c r="G27" i="3"/>
  <c r="G30" i="3"/>
  <c r="G26" i="3"/>
  <c r="G13" i="3"/>
  <c r="H14" i="3"/>
  <c r="G12" i="3"/>
  <c r="G28" i="3"/>
  <c r="H29" i="3"/>
  <c r="G29" i="3" s="1"/>
  <c r="H19" i="3"/>
  <c r="G18" i="3"/>
  <c r="G7" i="3"/>
  <c r="H8" i="3"/>
  <c r="H32" i="3"/>
  <c r="G31" i="3"/>
  <c r="G14" i="3" l="1"/>
  <c r="H15" i="3"/>
  <c r="O150" i="15"/>
  <c r="O125" i="15"/>
  <c r="O75" i="15"/>
  <c r="O100" i="15"/>
  <c r="O50" i="15"/>
  <c r="H9" i="3"/>
  <c r="G8" i="3"/>
  <c r="H33" i="3"/>
  <c r="G32" i="3"/>
  <c r="H20" i="3"/>
  <c r="G19" i="3"/>
  <c r="H16" i="3" l="1"/>
  <c r="G16" i="3" s="1"/>
  <c r="G15" i="3"/>
  <c r="H21" i="3"/>
  <c r="G20" i="3"/>
  <c r="H34" i="3"/>
  <c r="G34" i="3" s="1"/>
  <c r="G33" i="3"/>
  <c r="H10" i="3"/>
  <c r="G10" i="3" s="1"/>
  <c r="H11" i="3"/>
  <c r="G11" i="3" s="1"/>
  <c r="G9" i="3"/>
  <c r="G21" i="3" l="1"/>
  <c r="H22" i="3"/>
  <c r="H23" i="3" l="1"/>
  <c r="G22" i="3"/>
  <c r="G23" i="3" l="1"/>
  <c r="H24" i="3"/>
  <c r="G24" i="3" l="1"/>
  <c r="H25" i="3"/>
  <c r="G25"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0874taka</author>
    <author>財政課臨時職員</author>
  </authors>
  <commentList>
    <comment ref="N1" authorId="0" shapeId="0" xr:uid="{00000000-0006-0000-0700-000001000000}">
      <text>
        <r>
          <rPr>
            <b/>
            <sz val="18"/>
            <color indexed="10"/>
            <rFont val="ＭＳ Ｐゴシック"/>
            <family val="3"/>
            <charset val="128"/>
          </rPr>
          <t>※このシートは6ページあります。
印刷の際、不要なページを印刷されないようご注意下さい。</t>
        </r>
      </text>
    </comment>
    <comment ref="H10" authorId="1" shapeId="0" xr:uid="{00000000-0006-0000-0700-000002000000}">
      <text>
        <r>
          <rPr>
            <sz val="14"/>
            <color indexed="10"/>
            <rFont val="ＭＳ Ｐゴシック"/>
            <family val="3"/>
            <charset val="128"/>
          </rPr>
          <t>○○○〇/〇〇/〇〇
の形式で入力してください。
（半角数字）</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0874taka</author>
    <author>財政課臨時職員</author>
  </authors>
  <commentList>
    <comment ref="N1" authorId="0" shapeId="0" xr:uid="{00000000-0006-0000-0800-000001000000}">
      <text>
        <r>
          <rPr>
            <b/>
            <sz val="18"/>
            <color indexed="10"/>
            <rFont val="ＭＳ Ｐゴシック"/>
            <family val="3"/>
            <charset val="128"/>
          </rPr>
          <t>※このシートは6ページあります。
印刷の際、不要なページを印刷されないようご注意下さい。</t>
        </r>
      </text>
    </comment>
    <comment ref="H10" authorId="1" shapeId="0" xr:uid="{00000000-0006-0000-0800-000002000000}">
      <text>
        <r>
          <rPr>
            <sz val="14"/>
            <color indexed="10"/>
            <rFont val="ＭＳ Ｐゴシック"/>
            <family val="3"/>
            <charset val="128"/>
          </rPr>
          <t>○○○〇/〇〇/〇〇
の形式で入力してください。
（半角数字）</t>
        </r>
      </text>
    </comment>
  </commentList>
</comments>
</file>

<file path=xl/sharedStrings.xml><?xml version="1.0" encoding="utf-8"?>
<sst xmlns="http://schemas.openxmlformats.org/spreadsheetml/2006/main" count="1275" uniqueCount="538">
  <si>
    <t>登　録　番　号</t>
    <rPh sb="0" eb="1">
      <t>ノボル</t>
    </rPh>
    <rPh sb="2" eb="3">
      <t>ロク</t>
    </rPh>
    <rPh sb="4" eb="5">
      <t>バン</t>
    </rPh>
    <rPh sb="6" eb="7">
      <t>ゴウ</t>
    </rPh>
    <phoneticPr fontId="1"/>
  </si>
  <si>
    <t xml:space="preserve"> 所 在 地 な ど</t>
    <rPh sb="1" eb="2">
      <t>トコロ</t>
    </rPh>
    <rPh sb="3" eb="4">
      <t>ザイ</t>
    </rPh>
    <rPh sb="5" eb="6">
      <t>チ</t>
    </rPh>
    <phoneticPr fontId="1"/>
  </si>
  <si>
    <t>郵便番号</t>
    <rPh sb="0" eb="4">
      <t>ユウビンバンゴウ</t>
    </rPh>
    <phoneticPr fontId="2"/>
  </si>
  <si>
    <t>-</t>
    <phoneticPr fontId="2"/>
  </si>
  <si>
    <t>電話番号</t>
    <rPh sb="0" eb="2">
      <t>デンワ</t>
    </rPh>
    <rPh sb="2" eb="4">
      <t>バンゴウ</t>
    </rPh>
    <phoneticPr fontId="2"/>
  </si>
  <si>
    <t>-</t>
    <phoneticPr fontId="2"/>
  </si>
  <si>
    <t>商号又は名称</t>
    <rPh sb="0" eb="2">
      <t>ショウゴウ</t>
    </rPh>
    <rPh sb="2" eb="3">
      <t>マタ</t>
    </rPh>
    <rPh sb="4" eb="6">
      <t>メイショウ</t>
    </rPh>
    <phoneticPr fontId="1"/>
  </si>
  <si>
    <t>代表者</t>
    <rPh sb="0" eb="3">
      <t>ダイヒョウシャ</t>
    </rPh>
    <phoneticPr fontId="1"/>
  </si>
  <si>
    <t>常 時 契 約 の
支店等の所在地</t>
    <rPh sb="0" eb="1">
      <t>ツネ</t>
    </rPh>
    <rPh sb="2" eb="3">
      <t>ジ</t>
    </rPh>
    <rPh sb="4" eb="5">
      <t>チギリ</t>
    </rPh>
    <rPh sb="6" eb="7">
      <t>ヤク</t>
    </rPh>
    <rPh sb="10" eb="13">
      <t>シテンナド</t>
    </rPh>
    <rPh sb="14" eb="17">
      <t>ショザイチ</t>
    </rPh>
    <phoneticPr fontId="2"/>
  </si>
  <si>
    <t>受任者</t>
    <rPh sb="0" eb="2">
      <t>ジュニン</t>
    </rPh>
    <rPh sb="2" eb="3">
      <t>シャ</t>
    </rPh>
    <phoneticPr fontId="1"/>
  </si>
  <si>
    <t xml:space="preserve"> 技 術 職 員 の 内 訳　（ 常 時 契 約 締 結 先 の 状 況 ）</t>
    <phoneticPr fontId="2"/>
  </si>
  <si>
    <t>所　在　区　分</t>
    <rPh sb="0" eb="1">
      <t>トコロ</t>
    </rPh>
    <rPh sb="2" eb="3">
      <t>ザイ</t>
    </rPh>
    <rPh sb="4" eb="5">
      <t>ク</t>
    </rPh>
    <rPh sb="6" eb="7">
      <t>ブン</t>
    </rPh>
    <phoneticPr fontId="1"/>
  </si>
  <si>
    <t>１位</t>
    <rPh sb="1" eb="2">
      <t>イ</t>
    </rPh>
    <phoneticPr fontId="2"/>
  </si>
  <si>
    <t>２位</t>
    <rPh sb="1" eb="2">
      <t>イ</t>
    </rPh>
    <phoneticPr fontId="2"/>
  </si>
  <si>
    <t>千円</t>
    <rPh sb="0" eb="2">
      <t>センエン</t>
    </rPh>
    <phoneticPr fontId="2"/>
  </si>
  <si>
    <t>人</t>
    <rPh sb="0" eb="1">
      <t>ニン</t>
    </rPh>
    <phoneticPr fontId="2"/>
  </si>
  <si>
    <t>合　　　　計</t>
    <rPh sb="0" eb="1">
      <t>ゴウ</t>
    </rPh>
    <rPh sb="5" eb="6">
      <t>ケイ</t>
    </rPh>
    <phoneticPr fontId="2"/>
  </si>
  <si>
    <t>%</t>
    <phoneticPr fontId="2"/>
  </si>
  <si>
    <t xml:space="preserve"> 契 約 実 績</t>
    <rPh sb="1" eb="2">
      <t>チギリ</t>
    </rPh>
    <rPh sb="3" eb="4">
      <t>ヤク</t>
    </rPh>
    <rPh sb="5" eb="6">
      <t>ジツ</t>
    </rPh>
    <rPh sb="7" eb="8">
      <t>ツムギ</t>
    </rPh>
    <phoneticPr fontId="1"/>
  </si>
  <si>
    <t>完　成
（予定）
年　月</t>
    <rPh sb="0" eb="1">
      <t>カン</t>
    </rPh>
    <rPh sb="2" eb="3">
      <t>シゲル</t>
    </rPh>
    <rPh sb="5" eb="7">
      <t>ヨテイ</t>
    </rPh>
    <rPh sb="9" eb="10">
      <t>ネン</t>
    </rPh>
    <rPh sb="11" eb="12">
      <t>ツキ</t>
    </rPh>
    <phoneticPr fontId="2"/>
  </si>
  <si>
    <t>３位</t>
    <rPh sb="1" eb="2">
      <t>イ</t>
    </rPh>
    <phoneticPr fontId="2"/>
  </si>
  <si>
    <t>契約名称 （省略名称での記入可）</t>
    <rPh sb="0" eb="2">
      <t>ケイヤク</t>
    </rPh>
    <rPh sb="2" eb="4">
      <t>メイショウ</t>
    </rPh>
    <rPh sb="6" eb="8">
      <t>ショウリャク</t>
    </rPh>
    <rPh sb="8" eb="10">
      <t>メイショウ</t>
    </rPh>
    <rPh sb="12" eb="14">
      <t>キニュウ</t>
    </rPh>
    <rPh sb="14" eb="15">
      <t>カ</t>
    </rPh>
    <phoneticPr fontId="2"/>
  </si>
  <si>
    <t>様式１０コ</t>
    <rPh sb="0" eb="2">
      <t>ヨウシキ</t>
    </rPh>
    <phoneticPr fontId="1"/>
  </si>
  <si>
    <t>測量・建設コンサルタント等業者保守台帳</t>
    <rPh sb="0" eb="2">
      <t>ソクリョウ</t>
    </rPh>
    <rPh sb="3" eb="5">
      <t>ケンセツ</t>
    </rPh>
    <rPh sb="12" eb="13">
      <t>トウ</t>
    </rPh>
    <rPh sb="13" eb="15">
      <t>ギョウシャ</t>
    </rPh>
    <rPh sb="15" eb="17">
      <t>ホシュ</t>
    </rPh>
    <rPh sb="17" eb="19">
      <t>ダイチョウ</t>
    </rPh>
    <phoneticPr fontId="2"/>
  </si>
  <si>
    <t>第１位希望業務｛</t>
    <rPh sb="0" eb="1">
      <t>ダイ</t>
    </rPh>
    <rPh sb="2" eb="3">
      <t>イ</t>
    </rPh>
    <rPh sb="3" eb="5">
      <t>キボウ</t>
    </rPh>
    <rPh sb="5" eb="7">
      <t>ギョウム</t>
    </rPh>
    <phoneticPr fontId="2"/>
  </si>
  <si>
    <t>希　望
業　務
種　目</t>
    <rPh sb="0" eb="1">
      <t>マレ</t>
    </rPh>
    <rPh sb="2" eb="3">
      <t>ボウ</t>
    </rPh>
    <rPh sb="4" eb="5">
      <t>ギョウ</t>
    </rPh>
    <rPh sb="6" eb="7">
      <t>ツトム</t>
    </rPh>
    <rPh sb="8" eb="9">
      <t>タネ</t>
    </rPh>
    <rPh sb="10" eb="11">
      <t>メ</t>
    </rPh>
    <phoneticPr fontId="2"/>
  </si>
  <si>
    <t>第２位希望業務｛</t>
    <rPh sb="0" eb="1">
      <t>ダイ</t>
    </rPh>
    <rPh sb="2" eb="3">
      <t>イ</t>
    </rPh>
    <rPh sb="3" eb="5">
      <t>キボウ</t>
    </rPh>
    <rPh sb="5" eb="7">
      <t>ギョウム</t>
    </rPh>
    <phoneticPr fontId="2"/>
  </si>
  <si>
    <t>技  術  士</t>
    <rPh sb="0" eb="1">
      <t>ワザ</t>
    </rPh>
    <rPh sb="3" eb="4">
      <t>ジュツ</t>
    </rPh>
    <rPh sb="6" eb="7">
      <t>シ</t>
    </rPh>
    <phoneticPr fontId="2"/>
  </si>
  <si>
    <t xml:space="preserve"> 参 加 希 望 業 務 内 容</t>
    <rPh sb="1" eb="2">
      <t>サン</t>
    </rPh>
    <rPh sb="3" eb="4">
      <t>カ</t>
    </rPh>
    <rPh sb="5" eb="6">
      <t>マレ</t>
    </rPh>
    <rPh sb="7" eb="8">
      <t>ボウ</t>
    </rPh>
    <rPh sb="9" eb="10">
      <t>ギョウ</t>
    </rPh>
    <rPh sb="11" eb="12">
      <t>ツトム</t>
    </rPh>
    <rPh sb="13" eb="14">
      <t>ナイ</t>
    </rPh>
    <rPh sb="15" eb="16">
      <t>カタチ</t>
    </rPh>
    <phoneticPr fontId="1"/>
  </si>
  <si>
    <t>希望業務種目コード</t>
    <rPh sb="0" eb="2">
      <t>キボウ</t>
    </rPh>
    <rPh sb="2" eb="4">
      <t>ギョウム</t>
    </rPh>
    <rPh sb="4" eb="6">
      <t>シュモク</t>
    </rPh>
    <phoneticPr fontId="2"/>
  </si>
  <si>
    <t xml:space="preserve"> 決 算 の 状 況</t>
    <rPh sb="1" eb="2">
      <t>ケツ</t>
    </rPh>
    <rPh sb="3" eb="4">
      <t>ザン</t>
    </rPh>
    <rPh sb="7" eb="8">
      <t>ジョウ</t>
    </rPh>
    <rPh sb="9" eb="10">
      <t>キョウ</t>
    </rPh>
    <phoneticPr fontId="1"/>
  </si>
  <si>
    <t>固　定　資　産</t>
    <rPh sb="0" eb="1">
      <t>カタム</t>
    </rPh>
    <rPh sb="2" eb="3">
      <t>サダム</t>
    </rPh>
    <rPh sb="4" eb="5">
      <t>シ</t>
    </rPh>
    <rPh sb="6" eb="7">
      <t>サン</t>
    </rPh>
    <phoneticPr fontId="2"/>
  </si>
  <si>
    <t>流　動　負　債</t>
    <rPh sb="0" eb="1">
      <t>リュウ</t>
    </rPh>
    <rPh sb="2" eb="3">
      <t>ドウ</t>
    </rPh>
    <rPh sb="4" eb="5">
      <t>フ</t>
    </rPh>
    <rPh sb="6" eb="7">
      <t>サイ</t>
    </rPh>
    <phoneticPr fontId="2"/>
  </si>
  <si>
    <t>流　動　資　産</t>
    <rPh sb="0" eb="1">
      <t>リュウ</t>
    </rPh>
    <rPh sb="2" eb="3">
      <t>ドウ</t>
    </rPh>
    <rPh sb="4" eb="5">
      <t>シ</t>
    </rPh>
    <rPh sb="6" eb="7">
      <t>サン</t>
    </rPh>
    <phoneticPr fontId="2"/>
  </si>
  <si>
    <t>経　常　利　益</t>
    <rPh sb="0" eb="1">
      <t>キョウ</t>
    </rPh>
    <rPh sb="2" eb="3">
      <t>ツネ</t>
    </rPh>
    <rPh sb="4" eb="5">
      <t>リ</t>
    </rPh>
    <rPh sb="6" eb="7">
      <t>エキ</t>
    </rPh>
    <phoneticPr fontId="2"/>
  </si>
  <si>
    <t xml:space="preserve"> 営 業 年 数</t>
    <rPh sb="1" eb="2">
      <t>エイ</t>
    </rPh>
    <rPh sb="3" eb="4">
      <t>ギョウ</t>
    </rPh>
    <rPh sb="5" eb="6">
      <t>トシ</t>
    </rPh>
    <rPh sb="7" eb="8">
      <t>カズ</t>
    </rPh>
    <phoneticPr fontId="2"/>
  </si>
  <si>
    <t xml:space="preserve"> 官 民 契 約 比 率</t>
    <rPh sb="1" eb="2">
      <t>カン</t>
    </rPh>
    <rPh sb="3" eb="4">
      <t>ミン</t>
    </rPh>
    <rPh sb="5" eb="6">
      <t>チギリ</t>
    </rPh>
    <rPh sb="7" eb="8">
      <t>ヤク</t>
    </rPh>
    <rPh sb="9" eb="10">
      <t>ヒ</t>
    </rPh>
    <rPh sb="11" eb="12">
      <t>リツ</t>
    </rPh>
    <phoneticPr fontId="1"/>
  </si>
  <si>
    <t>鉄道関係</t>
    <rPh sb="0" eb="2">
      <t>テツドウ</t>
    </rPh>
    <rPh sb="2" eb="4">
      <t>カンケイ</t>
    </rPh>
    <phoneticPr fontId="2"/>
  </si>
  <si>
    <t xml:space="preserve"> その他 （ 特殊・特許工法及び技術提携概要、ＩＳＯ、NPO など ）</t>
    <rPh sb="3" eb="4">
      <t>タ</t>
    </rPh>
    <rPh sb="7" eb="8">
      <t>トク</t>
    </rPh>
    <rPh sb="8" eb="9">
      <t>コト</t>
    </rPh>
    <rPh sb="10" eb="11">
      <t>トク</t>
    </rPh>
    <rPh sb="11" eb="12">
      <t>モト</t>
    </rPh>
    <rPh sb="12" eb="13">
      <t>コウ</t>
    </rPh>
    <rPh sb="13" eb="14">
      <t>ホウ</t>
    </rPh>
    <rPh sb="14" eb="15">
      <t>オヨ</t>
    </rPh>
    <rPh sb="16" eb="17">
      <t>ワザ</t>
    </rPh>
    <rPh sb="17" eb="18">
      <t>ジュツ</t>
    </rPh>
    <rPh sb="18" eb="19">
      <t>ツツミ</t>
    </rPh>
    <rPh sb="19" eb="20">
      <t>タズサ</t>
    </rPh>
    <rPh sb="20" eb="21">
      <t>オオムネ</t>
    </rPh>
    <rPh sb="21" eb="22">
      <t>ヨウ</t>
    </rPh>
    <phoneticPr fontId="1"/>
  </si>
  <si>
    <t>ＪＲ九州</t>
    <rPh sb="2" eb="4">
      <t>キュウシュウ</t>
    </rPh>
    <phoneticPr fontId="2"/>
  </si>
  <si>
    <t>A</t>
    <phoneticPr fontId="2"/>
  </si>
  <si>
    <t>B</t>
    <phoneticPr fontId="2"/>
  </si>
  <si>
    <t>｝契約実績</t>
    <phoneticPr fontId="2"/>
  </si>
  <si>
    <t>有</t>
    <rPh sb="0" eb="1">
      <t>アリ</t>
    </rPh>
    <phoneticPr fontId="2"/>
  </si>
  <si>
    <t>希望順位</t>
    <rPh sb="0" eb="2">
      <t>キボウ</t>
    </rPh>
    <rPh sb="2" eb="4">
      <t>ジュンイ</t>
    </rPh>
    <phoneticPr fontId="2"/>
  </si>
  <si>
    <t>官 庁 契 約 実 績</t>
    <rPh sb="0" eb="1">
      <t>カン</t>
    </rPh>
    <rPh sb="2" eb="3">
      <t>チョウ</t>
    </rPh>
    <rPh sb="4" eb="5">
      <t>チギリ</t>
    </rPh>
    <rPh sb="6" eb="7">
      <t>ヤク</t>
    </rPh>
    <rPh sb="8" eb="9">
      <t>ジツ</t>
    </rPh>
    <rPh sb="10" eb="11">
      <t>ツムギ</t>
    </rPh>
    <phoneticPr fontId="1"/>
  </si>
  <si>
    <t>年</t>
    <rPh sb="0" eb="1">
      <t>ネン</t>
    </rPh>
    <phoneticPr fontId="2"/>
  </si>
  <si>
    <t>希望業務コード等</t>
    <rPh sb="0" eb="1">
      <t>マレ</t>
    </rPh>
    <rPh sb="1" eb="2">
      <t>ボウ</t>
    </rPh>
    <rPh sb="2" eb="3">
      <t>ギョウ</t>
    </rPh>
    <rPh sb="3" eb="4">
      <t>ツトム</t>
    </rPh>
    <rPh sb="7" eb="8">
      <t>トウ</t>
    </rPh>
    <phoneticPr fontId="2"/>
  </si>
  <si>
    <t>FAX番号</t>
    <rPh sb="3" eb="5">
      <t>バンゴウ</t>
    </rPh>
    <phoneticPr fontId="2"/>
  </si>
  <si>
    <t>常　時　契　約　締　結　先　の　技　術　職　員</t>
    <rPh sb="0" eb="1">
      <t>ツネ</t>
    </rPh>
    <rPh sb="2" eb="3">
      <t>ジ</t>
    </rPh>
    <rPh sb="4" eb="5">
      <t>チギリ</t>
    </rPh>
    <rPh sb="6" eb="7">
      <t>ヤク</t>
    </rPh>
    <rPh sb="8" eb="9">
      <t>シメ</t>
    </rPh>
    <rPh sb="10" eb="11">
      <t>ムスブ</t>
    </rPh>
    <rPh sb="12" eb="13">
      <t>サキ</t>
    </rPh>
    <rPh sb="16" eb="17">
      <t>ワザ</t>
    </rPh>
    <rPh sb="18" eb="19">
      <t>ジュツ</t>
    </rPh>
    <rPh sb="20" eb="21">
      <t>ショク</t>
    </rPh>
    <rPh sb="22" eb="23">
      <t>イン</t>
    </rPh>
    <phoneticPr fontId="2"/>
  </si>
  <si>
    <t>月</t>
    <rPh sb="0" eb="1">
      <t>ツキ</t>
    </rPh>
    <phoneticPr fontId="2"/>
  </si>
  <si>
    <t>契　　　　　約　　　　　概　　　　　要</t>
    <rPh sb="0" eb="1">
      <t>チギリ</t>
    </rPh>
    <rPh sb="6" eb="7">
      <t>ヤク</t>
    </rPh>
    <rPh sb="12" eb="13">
      <t>オオムネ</t>
    </rPh>
    <rPh sb="18" eb="19">
      <t>ヨウ</t>
    </rPh>
    <phoneticPr fontId="2"/>
  </si>
  <si>
    <t>ＩＳＯ関係</t>
    <rPh sb="3" eb="5">
      <t>カンケイ</t>
    </rPh>
    <phoneticPr fontId="2"/>
  </si>
  <si>
    <t>他</t>
    <rPh sb="0" eb="1">
      <t>ホカ</t>
    </rPh>
    <phoneticPr fontId="2"/>
  </si>
  <si>
    <t>ＮＰＯ</t>
    <phoneticPr fontId="2"/>
  </si>
  <si>
    <t>西鉄</t>
    <rPh sb="0" eb="1">
      <t>ニシ</t>
    </rPh>
    <rPh sb="1" eb="2">
      <t>テツ</t>
    </rPh>
    <phoneticPr fontId="2"/>
  </si>
  <si>
    <t>社会貢献</t>
    <rPh sb="0" eb="2">
      <t>シャカイ</t>
    </rPh>
    <rPh sb="2" eb="4">
      <t>コウケン</t>
    </rPh>
    <phoneticPr fontId="2"/>
  </si>
  <si>
    <t>※</t>
    <phoneticPr fontId="2"/>
  </si>
  <si>
    <t>役 職 名</t>
    <rPh sb="0" eb="1">
      <t>エキ</t>
    </rPh>
    <rPh sb="2" eb="3">
      <t>ショク</t>
    </rPh>
    <rPh sb="4" eb="5">
      <t>メイ</t>
    </rPh>
    <phoneticPr fontId="1"/>
  </si>
  <si>
    <t>氏　　名</t>
    <rPh sb="0" eb="1">
      <t>シ</t>
    </rPh>
    <rPh sb="3" eb="4">
      <t>メイ</t>
    </rPh>
    <phoneticPr fontId="1"/>
  </si>
  <si>
    <t>ISO9000系</t>
    <rPh sb="7" eb="8">
      <t>ケイ</t>
    </rPh>
    <phoneticPr fontId="2"/>
  </si>
  <si>
    <t>技術士</t>
    <rPh sb="0" eb="3">
      <t>ギジュツシ</t>
    </rPh>
    <phoneticPr fontId="2"/>
  </si>
  <si>
    <t>技　術　職　員　計　（　実　数　）</t>
    <rPh sb="0" eb="1">
      <t>ワザ</t>
    </rPh>
    <rPh sb="2" eb="3">
      <t>ジュツ</t>
    </rPh>
    <rPh sb="4" eb="5">
      <t>ショク</t>
    </rPh>
    <rPh sb="6" eb="7">
      <t>イン</t>
    </rPh>
    <rPh sb="8" eb="9">
      <t>ケイ</t>
    </rPh>
    <rPh sb="12" eb="13">
      <t>ミ</t>
    </rPh>
    <rPh sb="14" eb="15">
      <t>カズ</t>
    </rPh>
    <phoneticPr fontId="2"/>
  </si>
  <si>
    <t>（都道府県）</t>
    <rPh sb="1" eb="5">
      <t>トドウフケン</t>
    </rPh>
    <phoneticPr fontId="2"/>
  </si>
  <si>
    <t>（丁目番地）</t>
    <rPh sb="1" eb="2">
      <t>チョウ</t>
    </rPh>
    <rPh sb="2" eb="3">
      <t>メ</t>
    </rPh>
    <rPh sb="3" eb="5">
      <t>バンチ</t>
    </rPh>
    <phoneticPr fontId="2"/>
  </si>
  <si>
    <t>希望業務コード</t>
    <rPh sb="0" eb="2">
      <t>キボウ</t>
    </rPh>
    <rPh sb="2" eb="4">
      <t>ギョウム</t>
    </rPh>
    <phoneticPr fontId="2"/>
  </si>
  <si>
    <t>大　分　類</t>
    <rPh sb="0" eb="1">
      <t>ダイ</t>
    </rPh>
    <rPh sb="2" eb="3">
      <t>ブン</t>
    </rPh>
    <rPh sb="4" eb="5">
      <t>タグイ</t>
    </rPh>
    <phoneticPr fontId="2"/>
  </si>
  <si>
    <t>小　分　類</t>
    <rPh sb="0" eb="1">
      <t>ショウ</t>
    </rPh>
    <rPh sb="2" eb="3">
      <t>ブン</t>
    </rPh>
    <rPh sb="4" eb="5">
      <t>タグイ</t>
    </rPh>
    <phoneticPr fontId="2"/>
  </si>
  <si>
    <t>備　　　　考</t>
    <rPh sb="0" eb="1">
      <t>ソナエ</t>
    </rPh>
    <rPh sb="5" eb="6">
      <t>コウ</t>
    </rPh>
    <phoneticPr fontId="2"/>
  </si>
  <si>
    <t>ｺｰﾄﾞ</t>
    <phoneticPr fontId="2"/>
  </si>
  <si>
    <t>01</t>
    <phoneticPr fontId="2"/>
  </si>
  <si>
    <t>02</t>
    <phoneticPr fontId="2"/>
  </si>
  <si>
    <t>03</t>
    <phoneticPr fontId="2"/>
  </si>
  <si>
    <t>その他</t>
    <rPh sb="2" eb="3">
      <t>タ</t>
    </rPh>
    <phoneticPr fontId="2"/>
  </si>
  <si>
    <t>ｺｰﾄﾞ</t>
    <phoneticPr fontId="2"/>
  </si>
  <si>
    <t>02</t>
    <phoneticPr fontId="2"/>
  </si>
  <si>
    <t>03</t>
    <phoneticPr fontId="2"/>
  </si>
  <si>
    <t>04</t>
    <phoneticPr fontId="2"/>
  </si>
  <si>
    <t>20</t>
    <phoneticPr fontId="2"/>
  </si>
  <si>
    <t>04</t>
    <phoneticPr fontId="2"/>
  </si>
  <si>
    <t>20</t>
    <phoneticPr fontId="2"/>
  </si>
  <si>
    <t>01</t>
    <phoneticPr fontId="2"/>
  </si>
  <si>
    <t>02</t>
    <phoneticPr fontId="2"/>
  </si>
  <si>
    <t>03</t>
    <phoneticPr fontId="2"/>
  </si>
  <si>
    <t>20</t>
    <phoneticPr fontId="2"/>
  </si>
  <si>
    <t>許 認 可 等 状 況</t>
    <rPh sb="0" eb="1">
      <t>モト</t>
    </rPh>
    <rPh sb="2" eb="3">
      <t>シノブ</t>
    </rPh>
    <rPh sb="4" eb="5">
      <t>カ</t>
    </rPh>
    <rPh sb="6" eb="7">
      <t>トウ</t>
    </rPh>
    <rPh sb="8" eb="9">
      <t>ジョウ</t>
    </rPh>
    <rPh sb="10" eb="11">
      <t>キョウ</t>
    </rPh>
    <phoneticPr fontId="2"/>
  </si>
  <si>
    <t>測量・建設コンサルタント等関係</t>
    <rPh sb="0" eb="2">
      <t>ソクリョウ</t>
    </rPh>
    <rPh sb="3" eb="5">
      <t>ケンセツ</t>
    </rPh>
    <rPh sb="12" eb="13">
      <t>ナド</t>
    </rPh>
    <rPh sb="13" eb="15">
      <t>カンケイ</t>
    </rPh>
    <phoneticPr fontId="2"/>
  </si>
  <si>
    <t>測量</t>
    <rPh sb="0" eb="2">
      <t>ソクリョウ</t>
    </rPh>
    <phoneticPr fontId="2"/>
  </si>
  <si>
    <t>測量一般</t>
    <rPh sb="0" eb="2">
      <t>ソクリョウ</t>
    </rPh>
    <rPh sb="2" eb="4">
      <t>イッパン</t>
    </rPh>
    <phoneticPr fontId="2"/>
  </si>
  <si>
    <t>航空測量</t>
    <rPh sb="0" eb="2">
      <t>コウクウ</t>
    </rPh>
    <rPh sb="2" eb="4">
      <t>ソクリョウ</t>
    </rPh>
    <phoneticPr fontId="2"/>
  </si>
  <si>
    <t>地図の調整</t>
    <rPh sb="0" eb="2">
      <t>チズ</t>
    </rPh>
    <rPh sb="3" eb="5">
      <t>チョウセイ</t>
    </rPh>
    <phoneticPr fontId="2"/>
  </si>
  <si>
    <t>台帳整備</t>
    <rPh sb="0" eb="2">
      <t>ダイチョウ</t>
    </rPh>
    <rPh sb="2" eb="4">
      <t>セイビ</t>
    </rPh>
    <phoneticPr fontId="2"/>
  </si>
  <si>
    <t>05</t>
    <phoneticPr fontId="2"/>
  </si>
  <si>
    <t>住居表示</t>
    <rPh sb="0" eb="2">
      <t>ジュウキョ</t>
    </rPh>
    <rPh sb="2" eb="4">
      <t>ヒョウジ</t>
    </rPh>
    <phoneticPr fontId="2"/>
  </si>
  <si>
    <t>基準点測量、路線測量、用地測量等</t>
    <rPh sb="0" eb="2">
      <t>キジュン</t>
    </rPh>
    <rPh sb="2" eb="3">
      <t>テン</t>
    </rPh>
    <rPh sb="3" eb="5">
      <t>ソクリョウ</t>
    </rPh>
    <rPh sb="6" eb="8">
      <t>ロセン</t>
    </rPh>
    <rPh sb="8" eb="10">
      <t>ソクリョウ</t>
    </rPh>
    <rPh sb="11" eb="13">
      <t>ヨウチ</t>
    </rPh>
    <rPh sb="13" eb="15">
      <t>ソクリョウ</t>
    </rPh>
    <rPh sb="15" eb="16">
      <t>トウ</t>
    </rPh>
    <phoneticPr fontId="2"/>
  </si>
  <si>
    <t>気球、ラジコンヘリ測量等による文化財測量を含む</t>
    <rPh sb="0" eb="2">
      <t>キキュウ</t>
    </rPh>
    <rPh sb="9" eb="12">
      <t>ソクリョウナド</t>
    </rPh>
    <rPh sb="15" eb="18">
      <t>ブンカザイ</t>
    </rPh>
    <rPh sb="18" eb="20">
      <t>ソクリョウ</t>
    </rPh>
    <rPh sb="21" eb="22">
      <t>フク</t>
    </rPh>
    <phoneticPr fontId="2"/>
  </si>
  <si>
    <t>図化、地番現況図等の修正等</t>
    <rPh sb="0" eb="2">
      <t>ズカ</t>
    </rPh>
    <rPh sb="3" eb="5">
      <t>チバン</t>
    </rPh>
    <rPh sb="5" eb="7">
      <t>ゲンキョウ</t>
    </rPh>
    <rPh sb="7" eb="9">
      <t>ズナド</t>
    </rPh>
    <rPh sb="10" eb="12">
      <t>シュウセイ</t>
    </rPh>
    <rPh sb="12" eb="13">
      <t>ナド</t>
    </rPh>
    <phoneticPr fontId="2"/>
  </si>
  <si>
    <t>道路、上水道、下水道等</t>
    <rPh sb="0" eb="2">
      <t>ドウロ</t>
    </rPh>
    <rPh sb="3" eb="6">
      <t>ジョウスイドウ</t>
    </rPh>
    <rPh sb="7" eb="10">
      <t>ゲスイドウ</t>
    </rPh>
    <rPh sb="10" eb="11">
      <t>ナド</t>
    </rPh>
    <phoneticPr fontId="2"/>
  </si>
  <si>
    <t>建築設計</t>
    <rPh sb="0" eb="2">
      <t>ケンチク</t>
    </rPh>
    <rPh sb="2" eb="4">
      <t>セッケイ</t>
    </rPh>
    <phoneticPr fontId="2"/>
  </si>
  <si>
    <t>建築一般</t>
    <rPh sb="0" eb="2">
      <t>ケンチク</t>
    </rPh>
    <rPh sb="2" eb="4">
      <t>イッパン</t>
    </rPh>
    <phoneticPr fontId="2"/>
  </si>
  <si>
    <t>電気・通信設備</t>
    <rPh sb="0" eb="2">
      <t>デンキ</t>
    </rPh>
    <rPh sb="3" eb="5">
      <t>ツウシン</t>
    </rPh>
    <rPh sb="5" eb="7">
      <t>セツビ</t>
    </rPh>
    <phoneticPr fontId="2"/>
  </si>
  <si>
    <t>給排水衛生・空調設備</t>
    <rPh sb="0" eb="3">
      <t>キュウハイスイ</t>
    </rPh>
    <rPh sb="3" eb="5">
      <t>エイセイ</t>
    </rPh>
    <rPh sb="6" eb="8">
      <t>クウチョウ</t>
    </rPh>
    <rPh sb="8" eb="10">
      <t>セツビ</t>
    </rPh>
    <phoneticPr fontId="2"/>
  </si>
  <si>
    <t>耐震・劣化診断</t>
    <rPh sb="0" eb="2">
      <t>タイシン</t>
    </rPh>
    <rPh sb="3" eb="5">
      <t>レッカ</t>
    </rPh>
    <rPh sb="5" eb="7">
      <t>シンダン</t>
    </rPh>
    <phoneticPr fontId="2"/>
  </si>
  <si>
    <t>監理含む</t>
    <rPh sb="0" eb="2">
      <t>カンリ</t>
    </rPh>
    <rPh sb="2" eb="3">
      <t>フク</t>
    </rPh>
    <phoneticPr fontId="2"/>
  </si>
  <si>
    <t>土木設計</t>
    <rPh sb="0" eb="2">
      <t>ドボク</t>
    </rPh>
    <rPh sb="2" eb="4">
      <t>セッケイ</t>
    </rPh>
    <phoneticPr fontId="2"/>
  </si>
  <si>
    <t>土木一般</t>
    <rPh sb="0" eb="2">
      <t>ドボク</t>
    </rPh>
    <rPh sb="2" eb="4">
      <t>イッパン</t>
    </rPh>
    <phoneticPr fontId="2"/>
  </si>
  <si>
    <t>上水道</t>
    <rPh sb="0" eb="3">
      <t>ジョウスイドウ</t>
    </rPh>
    <phoneticPr fontId="2"/>
  </si>
  <si>
    <t>下水道</t>
    <rPh sb="0" eb="3">
      <t>ゲスイドウ</t>
    </rPh>
    <phoneticPr fontId="2"/>
  </si>
  <si>
    <t>04</t>
    <phoneticPr fontId="2"/>
  </si>
  <si>
    <t>区画整理・造成</t>
    <rPh sb="0" eb="2">
      <t>クカク</t>
    </rPh>
    <rPh sb="2" eb="4">
      <t>セイリ</t>
    </rPh>
    <rPh sb="5" eb="7">
      <t>ゾウセイ</t>
    </rPh>
    <phoneticPr fontId="2"/>
  </si>
  <si>
    <t>造園</t>
    <rPh sb="0" eb="2">
      <t>ゾウエン</t>
    </rPh>
    <phoneticPr fontId="2"/>
  </si>
  <si>
    <t>06</t>
    <phoneticPr fontId="2"/>
  </si>
  <si>
    <t>都市計画・地方計画</t>
    <rPh sb="0" eb="2">
      <t>トシ</t>
    </rPh>
    <rPh sb="2" eb="4">
      <t>ケイカク</t>
    </rPh>
    <rPh sb="5" eb="7">
      <t>チホウ</t>
    </rPh>
    <rPh sb="7" eb="9">
      <t>ケイカク</t>
    </rPh>
    <phoneticPr fontId="2"/>
  </si>
  <si>
    <t>07</t>
    <phoneticPr fontId="2"/>
  </si>
  <si>
    <t>環境アセスメント</t>
    <rPh sb="0" eb="2">
      <t>カンキョウ</t>
    </rPh>
    <phoneticPr fontId="2"/>
  </si>
  <si>
    <t>08</t>
    <phoneticPr fontId="2"/>
  </si>
  <si>
    <t>廃棄物</t>
    <rPh sb="0" eb="3">
      <t>ハイキブツ</t>
    </rPh>
    <phoneticPr fontId="2"/>
  </si>
  <si>
    <t>その他設計・調査</t>
    <rPh sb="2" eb="3">
      <t>タ</t>
    </rPh>
    <rPh sb="3" eb="5">
      <t>セッケイ</t>
    </rPh>
    <rPh sb="6" eb="8">
      <t>チョウサ</t>
    </rPh>
    <phoneticPr fontId="2"/>
  </si>
  <si>
    <t>地質調査</t>
    <rPh sb="0" eb="2">
      <t>チシツ</t>
    </rPh>
    <rPh sb="2" eb="4">
      <t>チョウサ</t>
    </rPh>
    <phoneticPr fontId="2"/>
  </si>
  <si>
    <t>02</t>
    <phoneticPr fontId="2"/>
  </si>
  <si>
    <t>土質調査</t>
    <rPh sb="0" eb="2">
      <t>ドシツ</t>
    </rPh>
    <rPh sb="2" eb="4">
      <t>チョウサ</t>
    </rPh>
    <phoneticPr fontId="2"/>
  </si>
  <si>
    <t>03</t>
    <phoneticPr fontId="2"/>
  </si>
  <si>
    <t>水源調査</t>
    <rPh sb="0" eb="2">
      <t>スイゲン</t>
    </rPh>
    <rPh sb="2" eb="4">
      <t>チョウサ</t>
    </rPh>
    <phoneticPr fontId="2"/>
  </si>
  <si>
    <t>04</t>
    <phoneticPr fontId="2"/>
  </si>
  <si>
    <t>20</t>
    <phoneticPr fontId="2"/>
  </si>
  <si>
    <t>ボーリング等による深層地質調査</t>
    <rPh sb="5" eb="6">
      <t>トウ</t>
    </rPh>
    <rPh sb="9" eb="11">
      <t>シンソウ</t>
    </rPh>
    <rPh sb="11" eb="13">
      <t>チシツ</t>
    </rPh>
    <rPh sb="13" eb="15">
      <t>チョウサ</t>
    </rPh>
    <phoneticPr fontId="2"/>
  </si>
  <si>
    <t>CBR試験</t>
    <rPh sb="3" eb="5">
      <t>シケン</t>
    </rPh>
    <phoneticPr fontId="2"/>
  </si>
  <si>
    <t>補償</t>
    <rPh sb="0" eb="2">
      <t>ホショウ</t>
    </rPh>
    <phoneticPr fontId="2"/>
  </si>
  <si>
    <t>01</t>
    <phoneticPr fontId="2"/>
  </si>
  <si>
    <t>建物等補償</t>
    <rPh sb="0" eb="2">
      <t>タテモノ</t>
    </rPh>
    <rPh sb="2" eb="3">
      <t>トウ</t>
    </rPh>
    <rPh sb="3" eb="5">
      <t>ホショウ</t>
    </rPh>
    <phoneticPr fontId="2"/>
  </si>
  <si>
    <t>営業・特殊補償</t>
    <rPh sb="0" eb="2">
      <t>エイギョウ</t>
    </rPh>
    <rPh sb="3" eb="5">
      <t>トクシュ</t>
    </rPh>
    <rPh sb="5" eb="7">
      <t>ホショウ</t>
    </rPh>
    <phoneticPr fontId="2"/>
  </si>
  <si>
    <t>03</t>
    <phoneticPr fontId="2"/>
  </si>
  <si>
    <t>不動産鑑定</t>
    <rPh sb="0" eb="3">
      <t>フドウサン</t>
    </rPh>
    <rPh sb="3" eb="5">
      <t>カンテイ</t>
    </rPh>
    <phoneticPr fontId="2"/>
  </si>
  <si>
    <t>登記手続等</t>
    <rPh sb="0" eb="2">
      <t>トウキ</t>
    </rPh>
    <rPh sb="2" eb="4">
      <t>テツヅ</t>
    </rPh>
    <rPh sb="4" eb="5">
      <t>トウ</t>
    </rPh>
    <phoneticPr fontId="2"/>
  </si>
  <si>
    <t>建物等補償の調査及び補償費積算</t>
    <rPh sb="0" eb="2">
      <t>タテモノ</t>
    </rPh>
    <rPh sb="2" eb="3">
      <t>トウ</t>
    </rPh>
    <rPh sb="3" eb="5">
      <t>ホショウ</t>
    </rPh>
    <rPh sb="6" eb="8">
      <t>チョウサ</t>
    </rPh>
    <rPh sb="8" eb="9">
      <t>オヨ</t>
    </rPh>
    <rPh sb="10" eb="12">
      <t>ホショウ</t>
    </rPh>
    <rPh sb="12" eb="13">
      <t>ヒ</t>
    </rPh>
    <rPh sb="13" eb="15">
      <t>セキサン</t>
    </rPh>
    <phoneticPr fontId="2"/>
  </si>
  <si>
    <t>営業補償、特殊補償の調査及び補償費積算</t>
    <rPh sb="0" eb="2">
      <t>エイギョウ</t>
    </rPh>
    <rPh sb="2" eb="4">
      <t>ホショウ</t>
    </rPh>
    <rPh sb="5" eb="7">
      <t>トクシュ</t>
    </rPh>
    <rPh sb="7" eb="9">
      <t>ホショウ</t>
    </rPh>
    <rPh sb="10" eb="12">
      <t>チョウサ</t>
    </rPh>
    <rPh sb="12" eb="13">
      <t>オヨ</t>
    </rPh>
    <rPh sb="14" eb="16">
      <t>ホショウ</t>
    </rPh>
    <rPh sb="16" eb="17">
      <t>ヒ</t>
    </rPh>
    <rPh sb="17" eb="19">
      <t>セキサン</t>
    </rPh>
    <phoneticPr fontId="2"/>
  </si>
  <si>
    <t>不動産鑑定、土地評価</t>
    <rPh sb="0" eb="3">
      <t>フドウサン</t>
    </rPh>
    <rPh sb="3" eb="5">
      <t>カンテイ</t>
    </rPh>
    <rPh sb="6" eb="8">
      <t>トチ</t>
    </rPh>
    <rPh sb="8" eb="10">
      <t>ヒョウカ</t>
    </rPh>
    <phoneticPr fontId="2"/>
  </si>
  <si>
    <t>土地家屋調査士、司法書士の業に係るもの</t>
    <rPh sb="0" eb="2">
      <t>トチ</t>
    </rPh>
    <rPh sb="2" eb="4">
      <t>カオク</t>
    </rPh>
    <rPh sb="4" eb="6">
      <t>チョウサ</t>
    </rPh>
    <rPh sb="6" eb="7">
      <t>シ</t>
    </rPh>
    <rPh sb="8" eb="10">
      <t>シホウ</t>
    </rPh>
    <rPh sb="10" eb="11">
      <t>ショ</t>
    </rPh>
    <rPh sb="11" eb="12">
      <t>シ</t>
    </rPh>
    <rPh sb="13" eb="14">
      <t>ゴウ</t>
    </rPh>
    <rPh sb="15" eb="16">
      <t>カカ</t>
    </rPh>
    <phoneticPr fontId="2"/>
  </si>
  <si>
    <t>登録区分</t>
    <rPh sb="0" eb="2">
      <t>トウロク</t>
    </rPh>
    <rPh sb="2" eb="4">
      <t>クブン</t>
    </rPh>
    <phoneticPr fontId="2"/>
  </si>
  <si>
    <t>（注3） 建設部門 （土質及び基礎） 、 応用理学部門 （地質）</t>
    <rPh sb="1" eb="2">
      <t>チュウ</t>
    </rPh>
    <rPh sb="5" eb="6">
      <t>ケン</t>
    </rPh>
    <rPh sb="6" eb="7">
      <t>セツ</t>
    </rPh>
    <rPh sb="7" eb="8">
      <t>ブ</t>
    </rPh>
    <rPh sb="8" eb="9">
      <t>モン</t>
    </rPh>
    <rPh sb="11" eb="12">
      <t>ツチ</t>
    </rPh>
    <rPh sb="12" eb="13">
      <t>シツ</t>
    </rPh>
    <rPh sb="13" eb="14">
      <t>オヨ</t>
    </rPh>
    <rPh sb="15" eb="16">
      <t>モト</t>
    </rPh>
    <rPh sb="16" eb="17">
      <t>イシズエ</t>
    </rPh>
    <rPh sb="21" eb="22">
      <t>オウ</t>
    </rPh>
    <rPh sb="22" eb="23">
      <t>ヨウ</t>
    </rPh>
    <rPh sb="23" eb="24">
      <t>リ</t>
    </rPh>
    <rPh sb="24" eb="25">
      <t>ガク</t>
    </rPh>
    <rPh sb="25" eb="26">
      <t>ブ</t>
    </rPh>
    <rPh sb="26" eb="27">
      <t>モン</t>
    </rPh>
    <rPh sb="29" eb="30">
      <t>チ</t>
    </rPh>
    <rPh sb="30" eb="31">
      <t>シツ</t>
    </rPh>
    <phoneticPr fontId="2"/>
  </si>
  <si>
    <t>（注1） 機械部門(「流体工学」「交通・物流機械、建設機械」「機械設計」)</t>
    <rPh sb="1" eb="2">
      <t>チュウ</t>
    </rPh>
    <rPh sb="5" eb="7">
      <t>キカイ</t>
    </rPh>
    <rPh sb="7" eb="9">
      <t>ブモン</t>
    </rPh>
    <rPh sb="11" eb="13">
      <t>リュウタイ</t>
    </rPh>
    <rPh sb="13" eb="15">
      <t>コウガク</t>
    </rPh>
    <rPh sb="17" eb="19">
      <t>コウツウ</t>
    </rPh>
    <rPh sb="20" eb="22">
      <t>ブツリュウ</t>
    </rPh>
    <rPh sb="22" eb="24">
      <t>キカイ</t>
    </rPh>
    <rPh sb="25" eb="27">
      <t>ケンセツ</t>
    </rPh>
    <rPh sb="27" eb="29">
      <t>キカイ</t>
    </rPh>
    <rPh sb="31" eb="33">
      <t>キカイ</t>
    </rPh>
    <rPh sb="33" eb="35">
      <t>セッケイ</t>
    </rPh>
    <phoneticPr fontId="2"/>
  </si>
  <si>
    <t>（注2） 総合技術監理部門(上記各部門の選択科目)</t>
    <rPh sb="1" eb="2">
      <t>チュウ</t>
    </rPh>
    <rPh sb="5" eb="7">
      <t>ソウゴウ</t>
    </rPh>
    <rPh sb="7" eb="9">
      <t>ギジュツ</t>
    </rPh>
    <rPh sb="9" eb="11">
      <t>カンリ</t>
    </rPh>
    <rPh sb="11" eb="13">
      <t>ブモン</t>
    </rPh>
    <rPh sb="14" eb="16">
      <t>ジョウキ</t>
    </rPh>
    <rPh sb="16" eb="19">
      <t>カクブモン</t>
    </rPh>
    <rPh sb="20" eb="22">
      <t>センタク</t>
    </rPh>
    <rPh sb="22" eb="24">
      <t>カモク</t>
    </rPh>
    <phoneticPr fontId="2"/>
  </si>
  <si>
    <t>有　資　格　者　（　A　）</t>
    <phoneticPr fontId="2"/>
  </si>
  <si>
    <t>有　資　格　者　（　B　）</t>
    <phoneticPr fontId="2"/>
  </si>
  <si>
    <t>ＡＰＥＣエンジニア</t>
    <phoneticPr fontId="2"/>
  </si>
  <si>
    <t>測量士</t>
    <phoneticPr fontId="2"/>
  </si>
  <si>
    <t>一級建築士</t>
    <phoneticPr fontId="2"/>
  </si>
  <si>
    <t>業 務 区 分</t>
    <rPh sb="0" eb="1">
      <t>ギョウ</t>
    </rPh>
    <rPh sb="2" eb="3">
      <t>ツトム</t>
    </rPh>
    <rPh sb="4" eb="5">
      <t>ク</t>
    </rPh>
    <rPh sb="6" eb="7">
      <t>ブン</t>
    </rPh>
    <phoneticPr fontId="2"/>
  </si>
  <si>
    <t>( ０ ２ ) 建 築</t>
    <rPh sb="8" eb="9">
      <t>ケン</t>
    </rPh>
    <rPh sb="10" eb="11">
      <t>チク</t>
    </rPh>
    <phoneticPr fontId="2"/>
  </si>
  <si>
    <t>( ０ １ ) 測 量</t>
    <rPh sb="8" eb="9">
      <t>ハカリ</t>
    </rPh>
    <rPh sb="10" eb="11">
      <t>リョウ</t>
    </rPh>
    <phoneticPr fontId="2"/>
  </si>
  <si>
    <t>( ０ ３ ) 土 木</t>
    <rPh sb="8" eb="9">
      <t>ツチ</t>
    </rPh>
    <rPh sb="10" eb="11">
      <t>キ</t>
    </rPh>
    <phoneticPr fontId="2"/>
  </si>
  <si>
    <t>( ０ ４ ) 地 質</t>
    <rPh sb="8" eb="9">
      <t>チ</t>
    </rPh>
    <rPh sb="10" eb="11">
      <t>シツ</t>
    </rPh>
    <phoneticPr fontId="2"/>
  </si>
  <si>
    <t>( ０ ５ ) 補 償</t>
    <rPh sb="8" eb="9">
      <t>タスク</t>
    </rPh>
    <rPh sb="10" eb="11">
      <t>ショウ</t>
    </rPh>
    <phoneticPr fontId="2"/>
  </si>
  <si>
    <t>(注2)</t>
    <phoneticPr fontId="2"/>
  </si>
  <si>
    <t>下水道技術検定（第一種、第二種）</t>
    <phoneticPr fontId="2"/>
  </si>
  <si>
    <t>環境計量士（濃度・騒音・振動関係）</t>
    <phoneticPr fontId="2"/>
  </si>
  <si>
    <t>(注1)</t>
    <phoneticPr fontId="2"/>
  </si>
  <si>
    <t>(注3)</t>
    <phoneticPr fontId="2"/>
  </si>
  <si>
    <t>千円</t>
  </si>
  <si>
    <t xml:space="preserve"> 支 店 名</t>
    <rPh sb="1" eb="2">
      <t>ササ</t>
    </rPh>
    <rPh sb="3" eb="4">
      <t>テン</t>
    </rPh>
    <rPh sb="5" eb="6">
      <t>メイ</t>
    </rPh>
    <phoneticPr fontId="2"/>
  </si>
  <si>
    <t>支　店　コ　ー　ド</t>
    <rPh sb="0" eb="1">
      <t>ササ</t>
    </rPh>
    <rPh sb="2" eb="3">
      <t>テン</t>
    </rPh>
    <phoneticPr fontId="2"/>
  </si>
  <si>
    <t xml:space="preserve"> 口 座 名 義 人 （ 半角カナで入力 ）</t>
    <rPh sb="1" eb="2">
      <t>クチ</t>
    </rPh>
    <rPh sb="3" eb="4">
      <t>ザ</t>
    </rPh>
    <rPh sb="5" eb="6">
      <t>メイ</t>
    </rPh>
    <rPh sb="7" eb="8">
      <t>ギ</t>
    </rPh>
    <rPh sb="9" eb="10">
      <t>ニン</t>
    </rPh>
    <rPh sb="13" eb="14">
      <t>ハン</t>
    </rPh>
    <rPh sb="14" eb="15">
      <t>カド</t>
    </rPh>
    <rPh sb="18" eb="19">
      <t>イリ</t>
    </rPh>
    <rPh sb="19" eb="20">
      <t>チカラ</t>
    </rPh>
    <phoneticPr fontId="2"/>
  </si>
  <si>
    <t>預　金　種　別</t>
    <rPh sb="0" eb="1">
      <t>アズカリ</t>
    </rPh>
    <rPh sb="2" eb="3">
      <t>カネ</t>
    </rPh>
    <rPh sb="4" eb="5">
      <t>タネ</t>
    </rPh>
    <rPh sb="6" eb="7">
      <t>ベツ</t>
    </rPh>
    <phoneticPr fontId="2"/>
  </si>
  <si>
    <t>口　座　番　号</t>
    <rPh sb="0" eb="1">
      <t>クチ</t>
    </rPh>
    <rPh sb="2" eb="3">
      <t>ザ</t>
    </rPh>
    <rPh sb="4" eb="5">
      <t>バン</t>
    </rPh>
    <rPh sb="6" eb="7">
      <t>ゴウ</t>
    </rPh>
    <phoneticPr fontId="2"/>
  </si>
  <si>
    <t xml:space="preserve"> 指 定 金 融 機 関 名</t>
    <rPh sb="1" eb="2">
      <t>ユビ</t>
    </rPh>
    <rPh sb="3" eb="4">
      <t>サダム</t>
    </rPh>
    <rPh sb="5" eb="6">
      <t>カネ</t>
    </rPh>
    <rPh sb="7" eb="8">
      <t>ユウ</t>
    </rPh>
    <rPh sb="9" eb="10">
      <t>キ</t>
    </rPh>
    <rPh sb="11" eb="12">
      <t>セキ</t>
    </rPh>
    <rPh sb="13" eb="14">
      <t>メイ</t>
    </rPh>
    <phoneticPr fontId="2"/>
  </si>
  <si>
    <t>前年度</t>
    <rPh sb="0" eb="1">
      <t>マエ</t>
    </rPh>
    <rPh sb="1" eb="3">
      <t>ネンド</t>
    </rPh>
    <phoneticPr fontId="2"/>
  </si>
  <si>
    <t>前々年度</t>
    <rPh sb="0" eb="2">
      <t>ゼンゼン</t>
    </rPh>
    <rPh sb="2" eb="4">
      <t>ネンド</t>
    </rPh>
    <phoneticPr fontId="2"/>
  </si>
  <si>
    <t>平　均</t>
    <rPh sb="0" eb="1">
      <t>ヒラ</t>
    </rPh>
    <rPh sb="2" eb="3">
      <t>タモツ</t>
    </rPh>
    <phoneticPr fontId="2"/>
  </si>
  <si>
    <t>筑紫野市</t>
    <rPh sb="0" eb="4">
      <t>チクシノシ</t>
    </rPh>
    <phoneticPr fontId="2"/>
  </si>
  <si>
    <t>次世代育成</t>
    <rPh sb="0" eb="3">
      <t>ジセダイ</t>
    </rPh>
    <rPh sb="3" eb="5">
      <t>イクセイ</t>
    </rPh>
    <phoneticPr fontId="2"/>
  </si>
  <si>
    <t>他市</t>
    <rPh sb="0" eb="2">
      <t>タシ</t>
    </rPh>
    <phoneticPr fontId="2"/>
  </si>
  <si>
    <t>防　　災</t>
    <rPh sb="0" eb="1">
      <t>ボウ</t>
    </rPh>
    <rPh sb="3" eb="4">
      <t>ワザワ</t>
    </rPh>
    <phoneticPr fontId="2"/>
  </si>
  <si>
    <t>（登録しているものに“１”を付ける）</t>
    <phoneticPr fontId="2"/>
  </si>
  <si>
    <t>官　　公　　庁</t>
    <rPh sb="0" eb="1">
      <t>カン</t>
    </rPh>
    <rPh sb="3" eb="4">
      <t>コウ</t>
    </rPh>
    <rPh sb="6" eb="7">
      <t>チョウ</t>
    </rPh>
    <phoneticPr fontId="2"/>
  </si>
  <si>
    <t>民　　　　　 間</t>
    <rPh sb="0" eb="1">
      <t>タミ</t>
    </rPh>
    <rPh sb="7" eb="8">
      <t>アイダ</t>
    </rPh>
    <phoneticPr fontId="2"/>
  </si>
  <si>
    <t>§５　別表１　登録業務内容一覧表</t>
    <rPh sb="3" eb="5">
      <t>ベッピョウ</t>
    </rPh>
    <phoneticPr fontId="2"/>
  </si>
  <si>
    <t>合　　　　　 計</t>
    <rPh sb="0" eb="1">
      <t>ゴウ</t>
    </rPh>
    <rPh sb="7" eb="8">
      <t>ケイ</t>
    </rPh>
    <phoneticPr fontId="1"/>
  </si>
  <si>
    <t xml:space="preserve"> 従 業 員 数</t>
    <rPh sb="1" eb="2">
      <t>ジュ</t>
    </rPh>
    <rPh sb="3" eb="4">
      <t>ギョウ</t>
    </rPh>
    <rPh sb="5" eb="6">
      <t>イン</t>
    </rPh>
    <rPh sb="7" eb="8">
      <t>カズ</t>
    </rPh>
    <phoneticPr fontId="1"/>
  </si>
  <si>
    <t>上 記 以 外 の 従 業 員</t>
    <rPh sb="0" eb="1">
      <t>ウエ</t>
    </rPh>
    <rPh sb="2" eb="3">
      <t>キ</t>
    </rPh>
    <rPh sb="4" eb="5">
      <t>イ</t>
    </rPh>
    <rPh sb="6" eb="7">
      <t>ガイ</t>
    </rPh>
    <rPh sb="10" eb="11">
      <t>ジュ</t>
    </rPh>
    <rPh sb="12" eb="13">
      <t>ギョウ</t>
    </rPh>
    <rPh sb="14" eb="15">
      <t>イン</t>
    </rPh>
    <phoneticPr fontId="2"/>
  </si>
  <si>
    <t>（ア）＋（イ）</t>
    <phoneticPr fontId="2"/>
  </si>
  <si>
    <t>（ア）</t>
    <phoneticPr fontId="2"/>
  </si>
  <si>
    <t>（イ）</t>
    <phoneticPr fontId="2"/>
  </si>
  <si>
    <t>筑 紫 野 市 に 居 住 の 従 業 員</t>
    <rPh sb="0" eb="1">
      <t>チク</t>
    </rPh>
    <rPh sb="2" eb="3">
      <t>ムラサキ</t>
    </rPh>
    <rPh sb="4" eb="5">
      <t>ノ</t>
    </rPh>
    <rPh sb="6" eb="7">
      <t>シ</t>
    </rPh>
    <rPh sb="10" eb="11">
      <t>キョ</t>
    </rPh>
    <rPh sb="12" eb="13">
      <t>ジュウ</t>
    </rPh>
    <rPh sb="16" eb="17">
      <t>ジュ</t>
    </rPh>
    <rPh sb="18" eb="19">
      <t>ギョウ</t>
    </rPh>
    <rPh sb="20" eb="21">
      <t>イン</t>
    </rPh>
    <phoneticPr fontId="2"/>
  </si>
  <si>
    <t>ISO14000系等</t>
    <rPh sb="8" eb="9">
      <t>ケイ</t>
    </rPh>
    <rPh sb="9" eb="10">
      <t>トウ</t>
    </rPh>
    <phoneticPr fontId="2"/>
  </si>
  <si>
    <t>道路・鋼構造物・コンクリート・河川・砂防・農業森林土木、交通計画、調査解析</t>
    <rPh sb="0" eb="2">
      <t>ドウロ</t>
    </rPh>
    <rPh sb="3" eb="4">
      <t>コウ</t>
    </rPh>
    <rPh sb="4" eb="7">
      <t>コウゾウブツ</t>
    </rPh>
    <rPh sb="15" eb="17">
      <t>カセン</t>
    </rPh>
    <rPh sb="18" eb="20">
      <t>サボウ</t>
    </rPh>
    <rPh sb="21" eb="23">
      <t>ノウギョウ</t>
    </rPh>
    <rPh sb="23" eb="25">
      <t>シンリン</t>
    </rPh>
    <rPh sb="25" eb="27">
      <t>ドボク</t>
    </rPh>
    <rPh sb="28" eb="30">
      <t>コウツウ</t>
    </rPh>
    <rPh sb="30" eb="32">
      <t>ケイカク</t>
    </rPh>
    <rPh sb="33" eb="35">
      <t>チョウサ</t>
    </rPh>
    <rPh sb="35" eb="37">
      <t>カイセキ</t>
    </rPh>
    <phoneticPr fontId="2"/>
  </si>
  <si>
    <t>(あて先)　筑　紫　野　市　長</t>
  </si>
  <si>
    <t>所 在 地</t>
    <phoneticPr fontId="2"/>
  </si>
  <si>
    <t>代表者</t>
    <rPh sb="0" eb="3">
      <t>ダイヒョウシャ</t>
    </rPh>
    <phoneticPr fontId="2"/>
  </si>
  <si>
    <t>役職名</t>
    <rPh sb="0" eb="3">
      <t>ヤクショクメイ</t>
    </rPh>
    <phoneticPr fontId="2"/>
  </si>
  <si>
    <t>氏　名</t>
    <rPh sb="0" eb="1">
      <t>シ</t>
    </rPh>
    <rPh sb="2" eb="3">
      <t>メイ</t>
    </rPh>
    <phoneticPr fontId="2"/>
  </si>
  <si>
    <t>㊞</t>
    <phoneticPr fontId="2"/>
  </si>
  <si>
    <t>（実印）</t>
    <rPh sb="1" eb="3">
      <t>ジツイン</t>
    </rPh>
    <phoneticPr fontId="2"/>
  </si>
  <si>
    <t>希望</t>
    <rPh sb="0" eb="2">
      <t>キボウ</t>
    </rPh>
    <phoneticPr fontId="2"/>
  </si>
  <si>
    <t>コード</t>
    <phoneticPr fontId="2"/>
  </si>
  <si>
    <t>第一位希望</t>
    <rPh sb="0" eb="1">
      <t>ダイ</t>
    </rPh>
    <rPh sb="1" eb="3">
      <t>１イ</t>
    </rPh>
    <rPh sb="3" eb="5">
      <t>キボウ</t>
    </rPh>
    <phoneticPr fontId="2"/>
  </si>
  <si>
    <t>第二位希望</t>
    <rPh sb="0" eb="1">
      <t>ダイ</t>
    </rPh>
    <rPh sb="1" eb="2">
      <t>２</t>
    </rPh>
    <rPh sb="2" eb="3">
      <t>イ</t>
    </rPh>
    <rPh sb="3" eb="5">
      <t>キボウ</t>
    </rPh>
    <phoneticPr fontId="2"/>
  </si>
  <si>
    <t>４　代金等の請求及び受領に関すること。</t>
    <rPh sb="2" eb="4">
      <t>ダイキン</t>
    </rPh>
    <rPh sb="4" eb="5">
      <t>トウ</t>
    </rPh>
    <rPh sb="6" eb="8">
      <t>セイキュウ</t>
    </rPh>
    <rPh sb="8" eb="9">
      <t>オヨ</t>
    </rPh>
    <rPh sb="10" eb="12">
      <t>ジュリョウ</t>
    </rPh>
    <rPh sb="13" eb="14">
      <t>カン</t>
    </rPh>
    <phoneticPr fontId="2"/>
  </si>
  <si>
    <t>３　契約の締結及び履行に関すること。</t>
    <rPh sb="2" eb="4">
      <t>ケイヤク</t>
    </rPh>
    <rPh sb="5" eb="7">
      <t>テイケツ</t>
    </rPh>
    <rPh sb="7" eb="8">
      <t>オヨ</t>
    </rPh>
    <rPh sb="9" eb="11">
      <t>リコウ</t>
    </rPh>
    <rPh sb="12" eb="13">
      <t>カン</t>
    </rPh>
    <phoneticPr fontId="2"/>
  </si>
  <si>
    <t>２　入札代理人の選任に関すること。</t>
    <rPh sb="2" eb="4">
      <t>ニュウサツ</t>
    </rPh>
    <rPh sb="4" eb="7">
      <t>ダイリニン</t>
    </rPh>
    <rPh sb="8" eb="10">
      <t>センニン</t>
    </rPh>
    <rPh sb="11" eb="12">
      <t>カン</t>
    </rPh>
    <phoneticPr fontId="2"/>
  </si>
  <si>
    <t>１　見積り及び入札に関すること。</t>
    <rPh sb="2" eb="4">
      <t>ミツモ</t>
    </rPh>
    <rPh sb="5" eb="6">
      <t>オヨ</t>
    </rPh>
    <rPh sb="7" eb="9">
      <t>ニュウサツ</t>
    </rPh>
    <rPh sb="10" eb="11">
      <t>カン</t>
    </rPh>
    <phoneticPr fontId="2"/>
  </si>
  <si>
    <t>代表者の使用印鑑</t>
    <rPh sb="0" eb="3">
      <t>ダイヒョウシャ</t>
    </rPh>
    <rPh sb="4" eb="5">
      <t>ツカ</t>
    </rPh>
    <rPh sb="5" eb="6">
      <t>ヨウ</t>
    </rPh>
    <rPh sb="6" eb="7">
      <t>イン</t>
    </rPh>
    <rPh sb="7" eb="8">
      <t>カガミ</t>
    </rPh>
    <phoneticPr fontId="2"/>
  </si>
  <si>
    <t>所 在 地</t>
    <phoneticPr fontId="2"/>
  </si>
  <si>
    <t>使 用 印 鑑 届</t>
    <rPh sb="0" eb="1">
      <t>ツカ</t>
    </rPh>
    <rPh sb="2" eb="3">
      <t>ヨウ</t>
    </rPh>
    <rPh sb="4" eb="5">
      <t>イン</t>
    </rPh>
    <rPh sb="6" eb="7">
      <t>カガミ</t>
    </rPh>
    <rPh sb="8" eb="9">
      <t>トド</t>
    </rPh>
    <phoneticPr fontId="2"/>
  </si>
  <si>
    <t>登 録 番 号</t>
    <rPh sb="0" eb="1">
      <t>ノボル</t>
    </rPh>
    <rPh sb="2" eb="3">
      <t>ロク</t>
    </rPh>
    <rPh sb="4" eb="5">
      <t>バン</t>
    </rPh>
    <rPh sb="6" eb="7">
      <t>ゴウ</t>
    </rPh>
    <phoneticPr fontId="1"/>
  </si>
  <si>
    <t>委　　任　　状</t>
    <rPh sb="0" eb="1">
      <t>イ</t>
    </rPh>
    <rPh sb="3" eb="4">
      <t>ニン</t>
    </rPh>
    <rPh sb="6" eb="7">
      <t>ジョウ</t>
    </rPh>
    <phoneticPr fontId="2"/>
  </si>
  <si>
    <t>　私は、次の者を代理人と定め、筑紫野市との下記事項に関する権限を委任します。</t>
    <rPh sb="15" eb="19">
      <t>チクシノシ</t>
    </rPh>
    <rPh sb="21" eb="23">
      <t>カキ</t>
    </rPh>
    <rPh sb="23" eb="25">
      <t>ジコウ</t>
    </rPh>
    <rPh sb="26" eb="27">
      <t>カン</t>
    </rPh>
    <rPh sb="32" eb="34">
      <t>イニン</t>
    </rPh>
    <phoneticPr fontId="2"/>
  </si>
  <si>
    <t>代理人【常時契約の支店等の代表者】</t>
    <rPh sb="0" eb="3">
      <t>ダイリニン</t>
    </rPh>
    <rPh sb="4" eb="6">
      <t>ジョウジ</t>
    </rPh>
    <rPh sb="6" eb="8">
      <t>ケイヤク</t>
    </rPh>
    <rPh sb="9" eb="11">
      <t>シテン</t>
    </rPh>
    <rPh sb="11" eb="12">
      <t>トウ</t>
    </rPh>
    <rPh sb="13" eb="16">
      <t>ダイヒョウシャ</t>
    </rPh>
    <phoneticPr fontId="2"/>
  </si>
  <si>
    <t>所 在 地</t>
    <phoneticPr fontId="2"/>
  </si>
  <si>
    <t>代理人の使用印鑑</t>
    <rPh sb="0" eb="3">
      <t>ダイリニン</t>
    </rPh>
    <rPh sb="4" eb="6">
      <t>シヨウ</t>
    </rPh>
    <rPh sb="6" eb="8">
      <t>インカン</t>
    </rPh>
    <phoneticPr fontId="2"/>
  </si>
  <si>
    <t>１　委任事項</t>
    <rPh sb="2" eb="4">
      <t>イニン</t>
    </rPh>
    <rPh sb="4" eb="6">
      <t>ジコウ</t>
    </rPh>
    <phoneticPr fontId="2"/>
  </si>
  <si>
    <t xml:space="preserve"> (１) 見積り及び入札に関すること。</t>
    <rPh sb="10" eb="12">
      <t>ニュウサツ</t>
    </rPh>
    <rPh sb="13" eb="14">
      <t>カン</t>
    </rPh>
    <phoneticPr fontId="2"/>
  </si>
  <si>
    <t xml:space="preserve"> (２) 復代理人の選任に関すること。</t>
    <rPh sb="5" eb="6">
      <t>フク</t>
    </rPh>
    <rPh sb="6" eb="9">
      <t>ダイリニン</t>
    </rPh>
    <rPh sb="10" eb="12">
      <t>センニン</t>
    </rPh>
    <rPh sb="13" eb="14">
      <t>カン</t>
    </rPh>
    <phoneticPr fontId="2"/>
  </si>
  <si>
    <t xml:space="preserve"> (３) 契約の締結及び履行に関すること。</t>
    <rPh sb="8" eb="10">
      <t>テイケツ</t>
    </rPh>
    <rPh sb="10" eb="11">
      <t>オヨ</t>
    </rPh>
    <rPh sb="12" eb="14">
      <t>リコウ</t>
    </rPh>
    <rPh sb="15" eb="16">
      <t>カン</t>
    </rPh>
    <phoneticPr fontId="2"/>
  </si>
  <si>
    <t xml:space="preserve"> (４) 代金等の請求に関すること。</t>
    <rPh sb="5" eb="8">
      <t>ダイキントウ</t>
    </rPh>
    <rPh sb="9" eb="11">
      <t>セイキュウ</t>
    </rPh>
    <rPh sb="12" eb="13">
      <t>カン</t>
    </rPh>
    <phoneticPr fontId="2"/>
  </si>
  <si>
    <t>２　委任期間</t>
    <rPh sb="2" eb="4">
      <t>イニン</t>
    </rPh>
    <rPh sb="4" eb="6">
      <t>キカン</t>
    </rPh>
    <phoneticPr fontId="2"/>
  </si>
  <si>
    <t>所在地</t>
  </si>
  <si>
    <t>筑紫野市における競争入札参加資格審査申請書の受付をいたしました。</t>
    <rPh sb="0" eb="4">
      <t>チクシノシ</t>
    </rPh>
    <rPh sb="8" eb="10">
      <t>キョウソウ</t>
    </rPh>
    <rPh sb="10" eb="12">
      <t>ニュウサツ</t>
    </rPh>
    <rPh sb="12" eb="14">
      <t>サンカ</t>
    </rPh>
    <rPh sb="14" eb="16">
      <t>シカク</t>
    </rPh>
    <rPh sb="16" eb="18">
      <t>シンサ</t>
    </rPh>
    <rPh sb="18" eb="21">
      <t>シンセイショ</t>
    </rPh>
    <rPh sb="22" eb="24">
      <t>ウケツケ</t>
    </rPh>
    <phoneticPr fontId="2"/>
  </si>
  <si>
    <t>　筑　紫　野　市　長</t>
    <phoneticPr fontId="2"/>
  </si>
  <si>
    <t>受　付　印</t>
    <rPh sb="0" eb="1">
      <t>ウケ</t>
    </rPh>
    <rPh sb="2" eb="3">
      <t>ヅケ</t>
    </rPh>
    <rPh sb="4" eb="5">
      <t>イン</t>
    </rPh>
    <phoneticPr fontId="2"/>
  </si>
  <si>
    <t>一丁目１番１号</t>
  </si>
  <si>
    <t/>
  </si>
  <si>
    <t>競争入札参加希望業務等</t>
    <rPh sb="8" eb="10">
      <t>ギョウム</t>
    </rPh>
    <phoneticPr fontId="2"/>
  </si>
  <si>
    <t>商号又は名称</t>
    <rPh sb="0" eb="2">
      <t>ショウゴウ</t>
    </rPh>
    <rPh sb="2" eb="3">
      <t>マタ</t>
    </rPh>
    <rPh sb="4" eb="6">
      <t>メイショウ</t>
    </rPh>
    <phoneticPr fontId="2"/>
  </si>
  <si>
    <t>頁中</t>
    <rPh sb="0" eb="1">
      <t>ページ</t>
    </rPh>
    <rPh sb="1" eb="2">
      <t>チュウ</t>
    </rPh>
    <phoneticPr fontId="2"/>
  </si>
  <si>
    <t>頁</t>
    <rPh sb="0" eb="1">
      <t>ページ</t>
    </rPh>
    <phoneticPr fontId="2"/>
  </si>
  <si>
    <t>（１）名簿</t>
    <rPh sb="3" eb="5">
      <t>メイボ</t>
    </rPh>
    <phoneticPr fontId="2"/>
  </si>
  <si>
    <t>人数</t>
    <rPh sb="0" eb="2">
      <t>ニンズウ</t>
    </rPh>
    <phoneticPr fontId="2"/>
  </si>
  <si>
    <t>実務
経験
年数</t>
    <rPh sb="0" eb="2">
      <t>ジツム</t>
    </rPh>
    <rPh sb="3" eb="5">
      <t>ケイケン</t>
    </rPh>
    <rPh sb="6" eb="8">
      <t>ネンスウ</t>
    </rPh>
    <phoneticPr fontId="2"/>
  </si>
  <si>
    <t>（２）集計</t>
    <rPh sb="3" eb="5">
      <t>シュウケイ</t>
    </rPh>
    <phoneticPr fontId="2"/>
  </si>
  <si>
    <t>単位：（人）</t>
    <rPh sb="0" eb="2">
      <t>タンイ</t>
    </rPh>
    <rPh sb="4" eb="5">
      <t>ヒト</t>
    </rPh>
    <phoneticPr fontId="2"/>
  </si>
  <si>
    <t>有資格者（A）の人数（実数）</t>
    <rPh sb="0" eb="1">
      <t>ユウ</t>
    </rPh>
    <rPh sb="1" eb="4">
      <t>シカクシャ</t>
    </rPh>
    <rPh sb="8" eb="10">
      <t>ニンズウ</t>
    </rPh>
    <rPh sb="11" eb="13">
      <t>ジッスウ</t>
    </rPh>
    <phoneticPr fontId="2"/>
  </si>
  <si>
    <t>有資格者（B）の人数（実数）</t>
    <rPh sb="0" eb="1">
      <t>ユウ</t>
    </rPh>
    <rPh sb="1" eb="4">
      <t>シカクシャ</t>
    </rPh>
    <rPh sb="8" eb="10">
      <t>ニンズウ</t>
    </rPh>
    <rPh sb="11" eb="13">
      <t>ジッスウ</t>
    </rPh>
    <phoneticPr fontId="2"/>
  </si>
  <si>
    <t>業　　　　務</t>
    <rPh sb="0" eb="1">
      <t>ギョウ</t>
    </rPh>
    <rPh sb="5" eb="6">
      <t>ム</t>
    </rPh>
    <phoneticPr fontId="2"/>
  </si>
  <si>
    <t>業　務　種　目</t>
    <rPh sb="0" eb="1">
      <t>ギョウ</t>
    </rPh>
    <rPh sb="2" eb="3">
      <t>ム</t>
    </rPh>
    <rPh sb="4" eb="5">
      <t>タネ</t>
    </rPh>
    <rPh sb="6" eb="7">
      <t>メ</t>
    </rPh>
    <phoneticPr fontId="2"/>
  </si>
  <si>
    <t>日</t>
    <rPh sb="0" eb="1">
      <t>ヒ</t>
    </rPh>
    <phoneticPr fontId="2"/>
  </si>
  <si>
    <t>暴力団排除に関する誓約書（役員名簿）</t>
    <rPh sb="0" eb="3">
      <t>ボウリョクダン</t>
    </rPh>
    <rPh sb="3" eb="5">
      <t>ハイジョ</t>
    </rPh>
    <rPh sb="6" eb="7">
      <t>カン</t>
    </rPh>
    <rPh sb="9" eb="10">
      <t>チカイ</t>
    </rPh>
    <rPh sb="10" eb="11">
      <t>ヤク</t>
    </rPh>
    <rPh sb="11" eb="12">
      <t>ショ</t>
    </rPh>
    <rPh sb="13" eb="15">
      <t>ヤクイン</t>
    </rPh>
    <rPh sb="15" eb="17">
      <t>メイボ</t>
    </rPh>
    <phoneticPr fontId="2"/>
  </si>
  <si>
    <t>【関係規程】</t>
    <rPh sb="1" eb="3">
      <t>カンケイ</t>
    </rPh>
    <rPh sb="3" eb="5">
      <t>キテイ</t>
    </rPh>
    <phoneticPr fontId="2"/>
  </si>
  <si>
    <t>純 資 産 合 計</t>
    <rPh sb="0" eb="1">
      <t>ジュン</t>
    </rPh>
    <rPh sb="2" eb="3">
      <t>シ</t>
    </rPh>
    <rPh sb="4" eb="5">
      <t>サン</t>
    </rPh>
    <rPh sb="6" eb="7">
      <t>ゴウ</t>
    </rPh>
    <rPh sb="8" eb="9">
      <t>ケイ</t>
    </rPh>
    <phoneticPr fontId="2"/>
  </si>
  <si>
    <t>資　　本　　金</t>
    <rPh sb="0" eb="1">
      <t>シ</t>
    </rPh>
    <rPh sb="3" eb="4">
      <t>ホン</t>
    </rPh>
    <rPh sb="6" eb="7">
      <t>キン</t>
    </rPh>
    <phoneticPr fontId="2"/>
  </si>
  <si>
    <t>平成３０年４月１日</t>
    <rPh sb="0" eb="2">
      <t>ヘイセイ</t>
    </rPh>
    <rPh sb="4" eb="5">
      <t>ネン</t>
    </rPh>
    <rPh sb="6" eb="7">
      <t>ガツ</t>
    </rPh>
    <rPh sb="8" eb="9">
      <t>ニチ</t>
    </rPh>
    <phoneticPr fontId="2"/>
  </si>
  <si>
    <t>コンサル(1)</t>
    <phoneticPr fontId="2"/>
  </si>
  <si>
    <t>令和</t>
    <rPh sb="0" eb="2">
      <t>レイワ</t>
    </rPh>
    <phoneticPr fontId="2"/>
  </si>
  <si>
    <t>　筑紫野市総務部財政課契約担当
  〒818-8686
　福岡県筑紫野市石崎一丁目１番１号
  TEL 092-923-1111（代表）内線 233, 234
  FAX 092-923-1208（直通）
  mail keiyaku@city.chikushino.fukuoka.jp</t>
    <rPh sb="1" eb="5">
      <t>チクシノシ</t>
    </rPh>
    <rPh sb="5" eb="7">
      <t>ソウム</t>
    </rPh>
    <rPh sb="7" eb="8">
      <t>ブ</t>
    </rPh>
    <rPh sb="8" eb="10">
      <t>ザイセイ</t>
    </rPh>
    <rPh sb="10" eb="11">
      <t>カ</t>
    </rPh>
    <rPh sb="11" eb="13">
      <t>ケイヤク</t>
    </rPh>
    <rPh sb="13" eb="15">
      <t>タントウ</t>
    </rPh>
    <rPh sb="30" eb="33">
      <t>フクオカケン</t>
    </rPh>
    <rPh sb="33" eb="37">
      <t>チクシノシ</t>
    </rPh>
    <rPh sb="37" eb="39">
      <t>イシザキ</t>
    </rPh>
    <rPh sb="39" eb="42">
      <t>１チョウメ</t>
    </rPh>
    <rPh sb="43" eb="44">
      <t>バン</t>
    </rPh>
    <rPh sb="45" eb="46">
      <t>ゴウ</t>
    </rPh>
    <rPh sb="66" eb="68">
      <t>ダイヒョウ</t>
    </rPh>
    <rPh sb="69" eb="71">
      <t>ナイセン</t>
    </rPh>
    <rPh sb="100" eb="102">
      <t>チョクツウ</t>
    </rPh>
    <phoneticPr fontId="2"/>
  </si>
  <si>
    <t>登録番号</t>
    <rPh sb="0" eb="2">
      <t>トウロク</t>
    </rPh>
    <rPh sb="2" eb="4">
      <t>バンゴウ</t>
    </rPh>
    <phoneticPr fontId="2"/>
  </si>
  <si>
    <t>商号又は名称</t>
    <rPh sb="0" eb="2">
      <t>ショウゴウ</t>
    </rPh>
    <rPh sb="2" eb="3">
      <t>マタ</t>
    </rPh>
    <rPh sb="4" eb="6">
      <t>メイショウ</t>
    </rPh>
    <phoneticPr fontId="2"/>
  </si>
  <si>
    <t>TEL</t>
  </si>
  <si>
    <t>FAX</t>
  </si>
  <si>
    <t>(※行政書士事務所等が手続きを代行する場合はその代行者の連絡先)</t>
    <rPh sb="2" eb="4">
      <t>ギョウセイ</t>
    </rPh>
    <rPh sb="4" eb="6">
      <t>ショシ</t>
    </rPh>
    <rPh sb="6" eb="8">
      <t>ジム</t>
    </rPh>
    <rPh sb="8" eb="9">
      <t>ショ</t>
    </rPh>
    <rPh sb="9" eb="10">
      <t>トウ</t>
    </rPh>
    <rPh sb="11" eb="13">
      <t>テツヅ</t>
    </rPh>
    <rPh sb="15" eb="17">
      <t>ダイコウ</t>
    </rPh>
    <rPh sb="19" eb="21">
      <t>バアイ</t>
    </rPh>
    <rPh sb="24" eb="27">
      <t>ダイコウシャ</t>
    </rPh>
    <rPh sb="28" eb="31">
      <t>レンラクサキ</t>
    </rPh>
    <phoneticPr fontId="2"/>
  </si>
  <si>
    <t>提出書類等</t>
    <rPh sb="0" eb="2">
      <t>テイシュツ</t>
    </rPh>
    <rPh sb="2" eb="4">
      <t>ショルイ</t>
    </rPh>
    <rPh sb="4" eb="5">
      <t>トウ</t>
    </rPh>
    <phoneticPr fontId="2"/>
  </si>
  <si>
    <t>チェック欄</t>
    <rPh sb="4" eb="5">
      <t>ラン</t>
    </rPh>
    <phoneticPr fontId="2"/>
  </si>
  <si>
    <t>提出者</t>
    <rPh sb="0" eb="2">
      <t>テイシュツ</t>
    </rPh>
    <rPh sb="2" eb="3">
      <t>シャ</t>
    </rPh>
    <phoneticPr fontId="2"/>
  </si>
  <si>
    <t>内容</t>
    <rPh sb="0" eb="2">
      <t>ナイヨウ</t>
    </rPh>
    <phoneticPr fontId="2"/>
  </si>
  <si>
    <t>書類A</t>
    <rPh sb="0" eb="2">
      <t>ショルイ</t>
    </rPh>
    <phoneticPr fontId="2"/>
  </si>
  <si>
    <t>①</t>
  </si>
  <si>
    <t>〇</t>
  </si>
  <si>
    <t>本書</t>
    <rPh sb="0" eb="2">
      <t>ホンショ</t>
    </rPh>
    <phoneticPr fontId="2"/>
  </si>
  <si>
    <t>□可　□不可　□無</t>
    <rPh sb="1" eb="2">
      <t>カ</t>
    </rPh>
    <rPh sb="4" eb="6">
      <t>フカ</t>
    </rPh>
    <rPh sb="8" eb="9">
      <t>ム</t>
    </rPh>
    <phoneticPr fontId="2"/>
  </si>
  <si>
    <t>暴力団排除に関する誓約書</t>
    <rPh sb="0" eb="3">
      <t>ボウリョクダン</t>
    </rPh>
    <rPh sb="3" eb="5">
      <t>ハイジョ</t>
    </rPh>
    <rPh sb="6" eb="7">
      <t>カン</t>
    </rPh>
    <rPh sb="9" eb="12">
      <t>セイヤクショ</t>
    </rPh>
    <phoneticPr fontId="2"/>
  </si>
  <si>
    <t>役員名簿</t>
    <rPh sb="0" eb="2">
      <t>ヤクイン</t>
    </rPh>
    <rPh sb="2" eb="4">
      <t>メイボ</t>
    </rPh>
    <phoneticPr fontId="2"/>
  </si>
  <si>
    <t>筑紫野市内業者調査票</t>
    <rPh sb="0" eb="5">
      <t>チクシノシナイ</t>
    </rPh>
    <rPh sb="5" eb="7">
      <t>ギョウシャ</t>
    </rPh>
    <rPh sb="7" eb="9">
      <t>チョウサ</t>
    </rPh>
    <rPh sb="9" eb="10">
      <t>ヒョウ</t>
    </rPh>
    <phoneticPr fontId="2"/>
  </si>
  <si>
    <t>△</t>
  </si>
  <si>
    <t>書類B(綴じ紐でまとめる)</t>
    <rPh sb="0" eb="2">
      <t>ショルイ</t>
    </rPh>
    <rPh sb="4" eb="5">
      <t>ト</t>
    </rPh>
    <rPh sb="6" eb="7">
      <t>ヒモ</t>
    </rPh>
    <phoneticPr fontId="2"/>
  </si>
  <si>
    <t>委任状(支店等登録の場合)</t>
    <rPh sb="0" eb="3">
      <t>イニンジョウ</t>
    </rPh>
    <rPh sb="4" eb="6">
      <t>シテン</t>
    </rPh>
    <rPh sb="6" eb="7">
      <t>トウ</t>
    </rPh>
    <rPh sb="7" eb="9">
      <t>トウロク</t>
    </rPh>
    <rPh sb="10" eb="12">
      <t>バアイ</t>
    </rPh>
    <phoneticPr fontId="2"/>
  </si>
  <si>
    <t>⑦</t>
  </si>
  <si>
    <t>⑧</t>
  </si>
  <si>
    <t>納税証明書(写し可)</t>
    <rPh sb="0" eb="2">
      <t>ノウゼイ</t>
    </rPh>
    <rPh sb="2" eb="5">
      <t>ショウメイショ</t>
    </rPh>
    <rPh sb="6" eb="7">
      <t>ウツ</t>
    </rPh>
    <rPh sb="8" eb="9">
      <t>カ</t>
    </rPh>
    <phoneticPr fontId="2"/>
  </si>
  <si>
    <t>〇</t>
    <phoneticPr fontId="2"/>
  </si>
  <si>
    <t>印鑑証明書(写し可)</t>
    <rPh sb="0" eb="2">
      <t>インカン</t>
    </rPh>
    <rPh sb="2" eb="5">
      <t>ショウメイショ</t>
    </rPh>
    <rPh sb="6" eb="7">
      <t>ウツ</t>
    </rPh>
    <rPh sb="8" eb="9">
      <t>カ</t>
    </rPh>
    <phoneticPr fontId="2"/>
  </si>
  <si>
    <t>官公需適格組合証明書の写し</t>
    <rPh sb="0" eb="3">
      <t>カンコウジュ</t>
    </rPh>
    <rPh sb="3" eb="5">
      <t>テキカク</t>
    </rPh>
    <rPh sb="5" eb="7">
      <t>クミアイ</t>
    </rPh>
    <rPh sb="7" eb="10">
      <t>ショウメイショ</t>
    </rPh>
    <rPh sb="11" eb="12">
      <t>ウツ</t>
    </rPh>
    <phoneticPr fontId="2"/>
  </si>
  <si>
    <t>組合員名簿</t>
    <rPh sb="0" eb="3">
      <t>クミアイイン</t>
    </rPh>
    <rPh sb="3" eb="5">
      <t>メイボ</t>
    </rPh>
    <phoneticPr fontId="2"/>
  </si>
  <si>
    <t>記録媒体(CD-R等)</t>
    <rPh sb="0" eb="2">
      <t>キロク</t>
    </rPh>
    <rPh sb="2" eb="4">
      <t>バイタイ</t>
    </rPh>
    <rPh sb="9" eb="10">
      <t>トウ</t>
    </rPh>
    <phoneticPr fontId="2"/>
  </si>
  <si>
    <t>受付票</t>
    <rPh sb="0" eb="2">
      <t>ウケツケ</t>
    </rPh>
    <rPh sb="2" eb="3">
      <t>ヒョウ</t>
    </rPh>
    <phoneticPr fontId="2"/>
  </si>
  <si>
    <t>□</t>
  </si>
  <si>
    <t>他業種の申請確認</t>
    <rPh sb="0" eb="1">
      <t>タ</t>
    </rPh>
    <rPh sb="1" eb="3">
      <t>ギョウシュ</t>
    </rPh>
    <rPh sb="4" eb="6">
      <t>シンセイ</t>
    </rPh>
    <rPh sb="6" eb="8">
      <t>カクニン</t>
    </rPh>
    <phoneticPr fontId="2"/>
  </si>
  <si>
    <t>審査日：令和　　　年　　　月　　　日</t>
    <rPh sb="0" eb="2">
      <t>シンサ</t>
    </rPh>
    <rPh sb="2" eb="3">
      <t>ビ</t>
    </rPh>
    <rPh sb="4" eb="6">
      <t>レイワ</t>
    </rPh>
    <rPh sb="9" eb="10">
      <t>ネン</t>
    </rPh>
    <rPh sb="13" eb="14">
      <t>ツキ</t>
    </rPh>
    <rPh sb="17" eb="18">
      <t>ニチ</t>
    </rPh>
    <phoneticPr fontId="2"/>
  </si>
  <si>
    <t>受付者サイン</t>
    <rPh sb="0" eb="2">
      <t>ウケツケ</t>
    </rPh>
    <rPh sb="2" eb="3">
      <t>シャ</t>
    </rPh>
    <phoneticPr fontId="2"/>
  </si>
  <si>
    <t>★受理日</t>
    <rPh sb="1" eb="3">
      <t>ジュリ</t>
    </rPh>
    <rPh sb="3" eb="4">
      <t>ビ</t>
    </rPh>
    <phoneticPr fontId="2"/>
  </si>
  <si>
    <t>★審査完了日</t>
    <rPh sb="1" eb="3">
      <t>シンサ</t>
    </rPh>
    <rPh sb="3" eb="5">
      <t>カンリョウ</t>
    </rPh>
    <rPh sb="5" eb="6">
      <t>ビ</t>
    </rPh>
    <phoneticPr fontId="2"/>
  </si>
  <si>
    <t>令和　　　年　　　月　　　日</t>
    <rPh sb="0" eb="2">
      <t>レイワ</t>
    </rPh>
    <rPh sb="5" eb="6">
      <t>ネン</t>
    </rPh>
    <rPh sb="9" eb="10">
      <t>ツキ</t>
    </rPh>
    <rPh sb="13" eb="14">
      <t>ニチ</t>
    </rPh>
    <phoneticPr fontId="2"/>
  </si>
  <si>
    <t>☆指示事項</t>
    <rPh sb="1" eb="3">
      <t>シジ</t>
    </rPh>
    <rPh sb="3" eb="5">
      <t>ジコウ</t>
    </rPh>
    <phoneticPr fontId="2"/>
  </si>
  <si>
    <t>〇再提出指示(　　　/　　　指示者：　　　　)</t>
    <rPh sb="1" eb="4">
      <t>サイテイシュツ</t>
    </rPh>
    <rPh sb="4" eb="6">
      <t>シジ</t>
    </rPh>
    <rPh sb="14" eb="16">
      <t>シジ</t>
    </rPh>
    <rPh sb="16" eb="17">
      <t>シャ</t>
    </rPh>
    <phoneticPr fontId="2"/>
  </si>
  <si>
    <t>〇再提出処理</t>
    <rPh sb="1" eb="4">
      <t>サイテイシュツ</t>
    </rPh>
    <rPh sb="4" eb="6">
      <t>ショリ</t>
    </rPh>
    <phoneticPr fontId="2"/>
  </si>
  <si>
    <t>指示概要</t>
    <rPh sb="0" eb="2">
      <t>シジ</t>
    </rPh>
    <rPh sb="2" eb="4">
      <t>ガイヨウ</t>
    </rPh>
    <phoneticPr fontId="2"/>
  </si>
  <si>
    <t>「建設工事」又は「物品・役務提供」の申請はありますか？</t>
    <rPh sb="1" eb="3">
      <t>ケンセツ</t>
    </rPh>
    <rPh sb="3" eb="5">
      <t>コウジ</t>
    </rPh>
    <rPh sb="6" eb="7">
      <t>マタ</t>
    </rPh>
    <rPh sb="9" eb="11">
      <t>ブッピン</t>
    </rPh>
    <rPh sb="12" eb="14">
      <t>エキム</t>
    </rPh>
    <rPh sb="14" eb="16">
      <t>テイキョウ</t>
    </rPh>
    <rPh sb="18" eb="20">
      <t>シンセイ</t>
    </rPh>
    <phoneticPr fontId="2"/>
  </si>
  <si>
    <t>技術者経歴書</t>
    <rPh sb="0" eb="3">
      <t>ギジュツシャ</t>
    </rPh>
    <rPh sb="3" eb="6">
      <t>ケイレキショ</t>
    </rPh>
    <phoneticPr fontId="2"/>
  </si>
  <si>
    <t>営業に必要な許可等を証する書類（写し可）</t>
    <rPh sb="0" eb="2">
      <t>エイギョウ</t>
    </rPh>
    <rPh sb="3" eb="5">
      <t>ヒツヨウ</t>
    </rPh>
    <rPh sb="6" eb="8">
      <t>キョカ</t>
    </rPh>
    <rPh sb="8" eb="9">
      <t>トウ</t>
    </rPh>
    <rPh sb="10" eb="11">
      <t>ショウ</t>
    </rPh>
    <rPh sb="13" eb="15">
      <t>ショルイ</t>
    </rPh>
    <rPh sb="16" eb="17">
      <t>ウツ</t>
    </rPh>
    <rPh sb="18" eb="19">
      <t>カ</t>
    </rPh>
    <phoneticPr fontId="2"/>
  </si>
  <si>
    <t>現況報告書等の副本の写し</t>
    <rPh sb="0" eb="2">
      <t>ゲンキョウ</t>
    </rPh>
    <rPh sb="2" eb="5">
      <t>ホウコクショ</t>
    </rPh>
    <rPh sb="5" eb="6">
      <t>トウ</t>
    </rPh>
    <rPh sb="7" eb="9">
      <t>フクホン</t>
    </rPh>
    <rPh sb="10" eb="11">
      <t>ウツ</t>
    </rPh>
    <phoneticPr fontId="2"/>
  </si>
  <si>
    <t>⑨</t>
    <phoneticPr fontId="2"/>
  </si>
  <si>
    <t>財務諸表類（写し可）</t>
    <rPh sb="0" eb="2">
      <t>ザイム</t>
    </rPh>
    <rPh sb="2" eb="4">
      <t>ショヒョウ</t>
    </rPh>
    <rPh sb="4" eb="5">
      <t>ルイ</t>
    </rPh>
    <rPh sb="6" eb="7">
      <t>ウツ</t>
    </rPh>
    <rPh sb="8" eb="9">
      <t>カ</t>
    </rPh>
    <phoneticPr fontId="2"/>
  </si>
  <si>
    <t>〇</t>
    <phoneticPr fontId="2"/>
  </si>
  <si>
    <t>⑩</t>
    <phoneticPr fontId="2"/>
  </si>
  <si>
    <t>⑪</t>
    <phoneticPr fontId="2"/>
  </si>
  <si>
    <t>⑫</t>
    <phoneticPr fontId="2"/>
  </si>
  <si>
    <t>登記事項証明書等（写し可）</t>
    <rPh sb="0" eb="2">
      <t>トウキ</t>
    </rPh>
    <rPh sb="2" eb="4">
      <t>ジコウ</t>
    </rPh>
    <rPh sb="4" eb="7">
      <t>ショウメイショ</t>
    </rPh>
    <rPh sb="7" eb="8">
      <t>トウ</t>
    </rPh>
    <rPh sb="9" eb="10">
      <t>ウツ</t>
    </rPh>
    <rPh sb="11" eb="12">
      <t>カ</t>
    </rPh>
    <phoneticPr fontId="2"/>
  </si>
  <si>
    <t>⑬</t>
    <phoneticPr fontId="2"/>
  </si>
  <si>
    <t>⑭</t>
    <phoneticPr fontId="2"/>
  </si>
  <si>
    <t>⑮</t>
    <phoneticPr fontId="2"/>
  </si>
  <si>
    <t>登録番号</t>
    <rPh sb="0" eb="1">
      <t>ノボル</t>
    </rPh>
    <rPh sb="1" eb="2">
      <t>ロク</t>
    </rPh>
    <rPh sb="2" eb="3">
      <t>バン</t>
    </rPh>
    <rPh sb="3" eb="4">
      <t>ゴウ</t>
    </rPh>
    <phoneticPr fontId="2"/>
  </si>
  <si>
    <t>技術者経歴書（第１位希望）</t>
    <rPh sb="0" eb="1">
      <t>ワザ</t>
    </rPh>
    <rPh sb="1" eb="2">
      <t>ジュツ</t>
    </rPh>
    <rPh sb="2" eb="3">
      <t>シャ</t>
    </rPh>
    <rPh sb="3" eb="4">
      <t>キョウ</t>
    </rPh>
    <rPh sb="4" eb="5">
      <t>レキ</t>
    </rPh>
    <rPh sb="5" eb="6">
      <t>ショ</t>
    </rPh>
    <rPh sb="7" eb="8">
      <t>ダイ</t>
    </rPh>
    <rPh sb="9" eb="10">
      <t>イ</t>
    </rPh>
    <rPh sb="10" eb="12">
      <t>キボウ</t>
    </rPh>
    <phoneticPr fontId="2"/>
  </si>
  <si>
    <t>業務区分</t>
    <rPh sb="0" eb="1">
      <t>ギョウ</t>
    </rPh>
    <rPh sb="1" eb="2">
      <t>ツトム</t>
    </rPh>
    <rPh sb="2" eb="3">
      <t>ク</t>
    </rPh>
    <rPh sb="3" eb="4">
      <t>ブン</t>
    </rPh>
    <phoneticPr fontId="2"/>
  </si>
  <si>
    <t>氏名</t>
    <rPh sb="0" eb="1">
      <t>シ</t>
    </rPh>
    <rPh sb="1" eb="2">
      <t>メイ</t>
    </rPh>
    <phoneticPr fontId="2"/>
  </si>
  <si>
    <t>資格区分</t>
    <rPh sb="0" eb="1">
      <t>シ</t>
    </rPh>
    <rPh sb="1" eb="2">
      <t>カク</t>
    </rPh>
    <rPh sb="2" eb="3">
      <t>ク</t>
    </rPh>
    <rPh sb="3" eb="4">
      <t>ブン</t>
    </rPh>
    <phoneticPr fontId="2"/>
  </si>
  <si>
    <t>法令による免許等</t>
    <rPh sb="0" eb="1">
      <t>ホウ</t>
    </rPh>
    <rPh sb="1" eb="2">
      <t>レイ</t>
    </rPh>
    <rPh sb="5" eb="6">
      <t>メン</t>
    </rPh>
    <rPh sb="6" eb="7">
      <t>モト</t>
    </rPh>
    <rPh sb="7" eb="8">
      <t>トウ</t>
    </rPh>
    <phoneticPr fontId="2"/>
  </si>
  <si>
    <t>実務経歴</t>
    <rPh sb="0" eb="1">
      <t>ジツ</t>
    </rPh>
    <rPh sb="1" eb="2">
      <t>ツトム</t>
    </rPh>
    <rPh sb="2" eb="3">
      <t>キョウ</t>
    </rPh>
    <rPh sb="3" eb="4">
      <t>レキ</t>
    </rPh>
    <phoneticPr fontId="2"/>
  </si>
  <si>
    <t>名称</t>
    <rPh sb="0" eb="1">
      <t>ナ</t>
    </rPh>
    <rPh sb="1" eb="2">
      <t>ショウ</t>
    </rPh>
    <phoneticPr fontId="2"/>
  </si>
  <si>
    <t>取得年月日</t>
    <rPh sb="0" eb="1">
      <t>トリ</t>
    </rPh>
    <rPh sb="1" eb="2">
      <t>トク</t>
    </rPh>
    <rPh sb="2" eb="3">
      <t>トシ</t>
    </rPh>
    <rPh sb="3" eb="4">
      <t>ツキ</t>
    </rPh>
    <rPh sb="4" eb="5">
      <t>ヒ</t>
    </rPh>
    <phoneticPr fontId="2"/>
  </si>
  <si>
    <t>技術者経歴書（第１位希望）</t>
    <rPh sb="0" eb="1">
      <t>ワザ</t>
    </rPh>
    <rPh sb="1" eb="2">
      <t>ジュツ</t>
    </rPh>
    <rPh sb="2" eb="3">
      <t>シャ</t>
    </rPh>
    <rPh sb="3" eb="4">
      <t>キョウ</t>
    </rPh>
    <rPh sb="4" eb="5">
      <t>レキ</t>
    </rPh>
    <rPh sb="5" eb="6">
      <t>ショ</t>
    </rPh>
    <phoneticPr fontId="2"/>
  </si>
  <si>
    <t>業務</t>
    <rPh sb="0" eb="2">
      <t>ギョウム</t>
    </rPh>
    <phoneticPr fontId="2"/>
  </si>
  <si>
    <t>業務種目</t>
    <rPh sb="0" eb="2">
      <t>ギョウム</t>
    </rPh>
    <rPh sb="2" eb="4">
      <t>シュモク</t>
    </rPh>
    <phoneticPr fontId="2"/>
  </si>
  <si>
    <t>支店等登録</t>
    <rPh sb="0" eb="2">
      <t>シテン</t>
    </rPh>
    <rPh sb="2" eb="3">
      <t>トウ</t>
    </rPh>
    <rPh sb="3" eb="5">
      <t>トウロク</t>
    </rPh>
    <phoneticPr fontId="2"/>
  </si>
  <si>
    <t>-</t>
    <phoneticPr fontId="2"/>
  </si>
  <si>
    <t>有</t>
    <rPh sb="0" eb="1">
      <t>アリ</t>
    </rPh>
    <phoneticPr fontId="2"/>
  </si>
  <si>
    <t>※1.有</t>
    <rPh sb="3" eb="4">
      <t>アリ</t>
    </rPh>
    <phoneticPr fontId="2"/>
  </si>
  <si>
    <t>提出
要否</t>
    <rPh sb="0" eb="2">
      <t>テイシュツ</t>
    </rPh>
    <rPh sb="3" eb="5">
      <t>ヨウヒ</t>
    </rPh>
    <phoneticPr fontId="2"/>
  </si>
  <si>
    <t>必須</t>
    <rPh sb="0" eb="2">
      <t>ヒッス</t>
    </rPh>
    <phoneticPr fontId="2"/>
  </si>
  <si>
    <t>測量業者登録証明書</t>
    <rPh sb="0" eb="2">
      <t>ソクリョウ</t>
    </rPh>
    <rPh sb="2" eb="4">
      <t>ギョウシャ</t>
    </rPh>
    <rPh sb="4" eb="6">
      <t>トウロク</t>
    </rPh>
    <rPh sb="6" eb="9">
      <t>ショウメイショ</t>
    </rPh>
    <phoneticPr fontId="2"/>
  </si>
  <si>
    <t>任意</t>
    <rPh sb="0" eb="2">
      <t>ニンイ</t>
    </rPh>
    <phoneticPr fontId="2"/>
  </si>
  <si>
    <t>前者は必須、後者は任意</t>
    <rPh sb="0" eb="2">
      <t>ゼンシャ</t>
    </rPh>
    <rPh sb="3" eb="5">
      <t>ヒッス</t>
    </rPh>
    <rPh sb="6" eb="8">
      <t>コウシャ</t>
    </rPh>
    <rPh sb="9" eb="11">
      <t>ニンイ</t>
    </rPh>
    <phoneticPr fontId="2"/>
  </si>
  <si>
    <t>建設コンサルタント登録証明書</t>
    <rPh sb="0" eb="2">
      <t>ケンセツ</t>
    </rPh>
    <rPh sb="9" eb="11">
      <t>トウロク</t>
    </rPh>
    <rPh sb="11" eb="14">
      <t>ショウメイショ</t>
    </rPh>
    <phoneticPr fontId="2"/>
  </si>
  <si>
    <t>建築士事務所登録証明書</t>
    <rPh sb="0" eb="3">
      <t>ケンチクシ</t>
    </rPh>
    <rPh sb="3" eb="5">
      <t>ジム</t>
    </rPh>
    <rPh sb="5" eb="6">
      <t>ショ</t>
    </rPh>
    <rPh sb="6" eb="8">
      <t>トウロク</t>
    </rPh>
    <rPh sb="8" eb="11">
      <t>ショウメイショ</t>
    </rPh>
    <phoneticPr fontId="2"/>
  </si>
  <si>
    <r>
      <t>建築士事務所登録証明書</t>
    </r>
    <r>
      <rPr>
        <sz val="11"/>
        <color theme="1"/>
        <rFont val="ＭＳ Ｐ明朝"/>
        <family val="1"/>
        <charset val="128"/>
      </rPr>
      <t>　または　</t>
    </r>
    <r>
      <rPr>
        <sz val="11"/>
        <color rgb="FF00B050"/>
        <rFont val="ＭＳ Ｐ明朝"/>
        <family val="1"/>
        <charset val="128"/>
      </rPr>
      <t>建設コンサルタント登録証明書</t>
    </r>
    <rPh sb="0" eb="3">
      <t>ケンチクシ</t>
    </rPh>
    <rPh sb="3" eb="5">
      <t>ジム</t>
    </rPh>
    <rPh sb="5" eb="6">
      <t>ショ</t>
    </rPh>
    <rPh sb="6" eb="8">
      <t>トウロク</t>
    </rPh>
    <rPh sb="8" eb="11">
      <t>ショウメイショ</t>
    </rPh>
    <rPh sb="16" eb="18">
      <t>ケンセツ</t>
    </rPh>
    <rPh sb="25" eb="27">
      <t>トウロク</t>
    </rPh>
    <rPh sb="27" eb="30">
      <t>ショウメイショ</t>
    </rPh>
    <phoneticPr fontId="2"/>
  </si>
  <si>
    <t>地質調査業務登録証明書</t>
    <rPh sb="0" eb="2">
      <t>チシツ</t>
    </rPh>
    <rPh sb="2" eb="4">
      <t>チョウサ</t>
    </rPh>
    <rPh sb="4" eb="6">
      <t>ギョウム</t>
    </rPh>
    <rPh sb="6" eb="8">
      <t>トウロク</t>
    </rPh>
    <rPh sb="8" eb="11">
      <t>ショウメイショ</t>
    </rPh>
    <phoneticPr fontId="2"/>
  </si>
  <si>
    <t>補償コンサルタント登録証明書</t>
    <rPh sb="0" eb="2">
      <t>ホショウ</t>
    </rPh>
    <rPh sb="9" eb="14">
      <t>トウロクショウメイショ</t>
    </rPh>
    <phoneticPr fontId="2"/>
  </si>
  <si>
    <t>不動産鑑定業者登録証明書</t>
    <rPh sb="0" eb="3">
      <t>フドウサン</t>
    </rPh>
    <rPh sb="3" eb="5">
      <t>カンテイ</t>
    </rPh>
    <rPh sb="5" eb="7">
      <t>ギョウシャ</t>
    </rPh>
    <rPh sb="7" eb="9">
      <t>トウロク</t>
    </rPh>
    <rPh sb="9" eb="12">
      <t>ショウメイショ</t>
    </rPh>
    <phoneticPr fontId="2"/>
  </si>
  <si>
    <r>
      <t>土地家屋調査士登録証明書</t>
    </r>
    <r>
      <rPr>
        <sz val="11"/>
        <color theme="1"/>
        <rFont val="ＭＳ Ｐ明朝"/>
        <family val="1"/>
        <charset val="128"/>
      </rPr>
      <t>　または　</t>
    </r>
    <r>
      <rPr>
        <sz val="11"/>
        <color rgb="FFFF0000"/>
        <rFont val="ＭＳ Ｐ明朝"/>
        <family val="1"/>
        <charset val="128"/>
      </rPr>
      <t>司法書士登録証明書</t>
    </r>
    <rPh sb="0" eb="2">
      <t>トチ</t>
    </rPh>
    <rPh sb="2" eb="4">
      <t>カオク</t>
    </rPh>
    <rPh sb="4" eb="7">
      <t>チョウサシ</t>
    </rPh>
    <rPh sb="7" eb="9">
      <t>トウロク</t>
    </rPh>
    <rPh sb="9" eb="12">
      <t>ショウメイショ</t>
    </rPh>
    <rPh sb="17" eb="19">
      <t>シホウ</t>
    </rPh>
    <rPh sb="19" eb="21">
      <t>ショシ</t>
    </rPh>
    <rPh sb="21" eb="23">
      <t>トウロク</t>
    </rPh>
    <rPh sb="23" eb="26">
      <t>ショウメイショ</t>
    </rPh>
    <phoneticPr fontId="2"/>
  </si>
  <si>
    <t>当座預金</t>
    <rPh sb="0" eb="2">
      <t>トウザ</t>
    </rPh>
    <rPh sb="2" eb="4">
      <t>ヨキン</t>
    </rPh>
    <phoneticPr fontId="2"/>
  </si>
  <si>
    <t>筑紫野市居住の把握</t>
    <rPh sb="0" eb="4">
      <t>チクシノシ</t>
    </rPh>
    <rPh sb="4" eb="6">
      <t>キョジュウ</t>
    </rPh>
    <rPh sb="7" eb="9">
      <t>ハアク</t>
    </rPh>
    <phoneticPr fontId="2"/>
  </si>
  <si>
    <t>不明</t>
    <rPh sb="0" eb="2">
      <t>フメイ</t>
    </rPh>
    <phoneticPr fontId="2"/>
  </si>
  <si>
    <t>建設コンサルタント登録証明書　または　計量証明事業登録証</t>
    <rPh sb="0" eb="2">
      <t>ケンセツ</t>
    </rPh>
    <rPh sb="9" eb="11">
      <t>トウロク</t>
    </rPh>
    <rPh sb="11" eb="14">
      <t>ショウメイショ</t>
    </rPh>
    <rPh sb="19" eb="21">
      <t>ケイリョウ</t>
    </rPh>
    <rPh sb="21" eb="23">
      <t>ショウメイ</t>
    </rPh>
    <rPh sb="23" eb="25">
      <t>ジギョウ</t>
    </rPh>
    <rPh sb="25" eb="27">
      <t>トウロク</t>
    </rPh>
    <rPh sb="27" eb="28">
      <t>ショウ</t>
    </rPh>
    <phoneticPr fontId="2"/>
  </si>
  <si>
    <t>前者は任意、後者は必須</t>
    <rPh sb="0" eb="2">
      <t>ゼンシャ</t>
    </rPh>
    <rPh sb="3" eb="5">
      <t>ニンイ</t>
    </rPh>
    <rPh sb="6" eb="8">
      <t>コウシャ</t>
    </rPh>
    <rPh sb="9" eb="11">
      <t>ヒッス</t>
    </rPh>
    <phoneticPr fontId="2"/>
  </si>
  <si>
    <t>前々年度</t>
    <rPh sb="0" eb="2">
      <t>マエマエ</t>
    </rPh>
    <rPh sb="2" eb="3">
      <t>ドシ</t>
    </rPh>
    <rPh sb="3" eb="4">
      <t>ド</t>
    </rPh>
    <phoneticPr fontId="2"/>
  </si>
  <si>
    <t>平　均</t>
    <rPh sb="0" eb="1">
      <t>ヒラ</t>
    </rPh>
    <rPh sb="2" eb="3">
      <t>ヒトシ</t>
    </rPh>
    <phoneticPr fontId="2"/>
  </si>
  <si>
    <t>前年度</t>
    <rPh sb="0" eb="3">
      <t>ゼンネンド</t>
    </rPh>
    <phoneticPr fontId="2"/>
  </si>
  <si>
    <r>
      <t>有資格者数　</t>
    </r>
    <r>
      <rPr>
        <sz val="8"/>
        <rFont val="ＭＳ Ｐ明朝"/>
        <family val="1"/>
        <charset val="128"/>
      </rPr>
      <t>（人）</t>
    </r>
    <rPh sb="0" eb="4">
      <t>ユウシカクシャ</t>
    </rPh>
    <rPh sb="4" eb="5">
      <t>スウ</t>
    </rPh>
    <rPh sb="7" eb="8">
      <t>ヒト</t>
    </rPh>
    <phoneticPr fontId="2"/>
  </si>
  <si>
    <t>有</t>
    <rPh sb="0" eb="1">
      <t>アリ</t>
    </rPh>
    <phoneticPr fontId="2"/>
  </si>
  <si>
    <t>普通預金</t>
    <rPh sb="0" eb="2">
      <t>フツウ</t>
    </rPh>
    <rPh sb="2" eb="4">
      <t>ヨキン</t>
    </rPh>
    <phoneticPr fontId="2"/>
  </si>
  <si>
    <t>　私（当社及び当社役員）は、下記事項について誓約します。
　また、別添役員名簿の記載内容を確認するため、この名簿を福岡県警察本部に照会することについて異議ありません。
　なお、これらの事項に反した場合、競争入札参加資格の取り消し並びに契約の解除等、貴市が行う一切の措置について異議の申し立てを行いません。
　　　　　　　　　　　　　　　　　　記
　私（当社及び当社役員）は、次のいずれにも該当しません。
　１　暴力団員による不当な行為の防止等に関する法律（平成３年法律第77号）
　　　（以下、「暴対法」という。）第32条第１項各号に掲げる者。
　２　暴対法第２条第６号に規定する暴力団員（以下、「暴力団員」という。）
　　　又は法人であってその役員が暴力団員であるもの。</t>
    <rPh sb="1" eb="2">
      <t>ワタシ</t>
    </rPh>
    <rPh sb="3" eb="5">
      <t>トウシャ</t>
    </rPh>
    <rPh sb="5" eb="6">
      <t>オヨ</t>
    </rPh>
    <rPh sb="7" eb="9">
      <t>トウシャ</t>
    </rPh>
    <rPh sb="9" eb="11">
      <t>ヤクイン</t>
    </rPh>
    <rPh sb="14" eb="16">
      <t>カキ</t>
    </rPh>
    <rPh sb="16" eb="18">
      <t>ジコウ</t>
    </rPh>
    <rPh sb="22" eb="24">
      <t>セイヤク</t>
    </rPh>
    <rPh sb="33" eb="35">
      <t>ベッテン</t>
    </rPh>
    <rPh sb="35" eb="37">
      <t>ヤクイン</t>
    </rPh>
    <rPh sb="37" eb="39">
      <t>メイボ</t>
    </rPh>
    <rPh sb="42" eb="44">
      <t>ナイヨウ</t>
    </rPh>
    <rPh sb="45" eb="47">
      <t>カクニン</t>
    </rPh>
    <rPh sb="54" eb="56">
      <t>メイボ</t>
    </rPh>
    <rPh sb="57" eb="60">
      <t>フクオカケン</t>
    </rPh>
    <rPh sb="60" eb="62">
      <t>ケイサツ</t>
    </rPh>
    <rPh sb="62" eb="64">
      <t>ホンブ</t>
    </rPh>
    <rPh sb="65" eb="67">
      <t>ショウカイ</t>
    </rPh>
    <rPh sb="75" eb="77">
      <t>イギ</t>
    </rPh>
    <rPh sb="92" eb="94">
      <t>ジコウ</t>
    </rPh>
    <rPh sb="95" eb="96">
      <t>ハン</t>
    </rPh>
    <rPh sb="98" eb="100">
      <t>バアイ</t>
    </rPh>
    <rPh sb="101" eb="103">
      <t>キョウソウ</t>
    </rPh>
    <rPh sb="103" eb="105">
      <t>ニュウサツ</t>
    </rPh>
    <rPh sb="105" eb="107">
      <t>サンカ</t>
    </rPh>
    <rPh sb="107" eb="109">
      <t>シカク</t>
    </rPh>
    <rPh sb="110" eb="111">
      <t>ト</t>
    </rPh>
    <rPh sb="112" eb="113">
      <t>ケ</t>
    </rPh>
    <rPh sb="114" eb="115">
      <t>ナラ</t>
    </rPh>
    <rPh sb="117" eb="119">
      <t>ケイヤク</t>
    </rPh>
    <rPh sb="120" eb="123">
      <t>カイジョトウ</t>
    </rPh>
    <rPh sb="124" eb="126">
      <t>キシ</t>
    </rPh>
    <rPh sb="127" eb="128">
      <t>オコナ</t>
    </rPh>
    <rPh sb="129" eb="131">
      <t>イッサイ</t>
    </rPh>
    <rPh sb="132" eb="134">
      <t>ソチ</t>
    </rPh>
    <rPh sb="138" eb="140">
      <t>イギ</t>
    </rPh>
    <rPh sb="141" eb="142">
      <t>モウ</t>
    </rPh>
    <rPh sb="143" eb="144">
      <t>タ</t>
    </rPh>
    <rPh sb="146" eb="147">
      <t>オコナ</t>
    </rPh>
    <rPh sb="172" eb="173">
      <t>キ</t>
    </rPh>
    <rPh sb="176" eb="177">
      <t>ワタシ</t>
    </rPh>
    <rPh sb="178" eb="180">
      <t>トウシャ</t>
    </rPh>
    <rPh sb="180" eb="181">
      <t>オヨ</t>
    </rPh>
    <rPh sb="182" eb="184">
      <t>トウシャ</t>
    </rPh>
    <rPh sb="184" eb="186">
      <t>ヤクイン</t>
    </rPh>
    <rPh sb="189" eb="190">
      <t>ツギ</t>
    </rPh>
    <rPh sb="196" eb="198">
      <t>ガイトウ</t>
    </rPh>
    <rPh sb="207" eb="209">
      <t>ボウリョク</t>
    </rPh>
    <rPh sb="209" eb="211">
      <t>ダンイン</t>
    </rPh>
    <rPh sb="214" eb="216">
      <t>フトウ</t>
    </rPh>
    <rPh sb="217" eb="219">
      <t>コウイ</t>
    </rPh>
    <rPh sb="220" eb="223">
      <t>ボウシトウ</t>
    </rPh>
    <rPh sb="224" eb="225">
      <t>カン</t>
    </rPh>
    <rPh sb="227" eb="229">
      <t>ホウリツ</t>
    </rPh>
    <rPh sb="230" eb="232">
      <t>ヘイセイ</t>
    </rPh>
    <rPh sb="233" eb="234">
      <t>ネン</t>
    </rPh>
    <rPh sb="234" eb="236">
      <t>ホウリツ</t>
    </rPh>
    <rPh sb="236" eb="237">
      <t>ダイ</t>
    </rPh>
    <rPh sb="239" eb="240">
      <t>ゴウ</t>
    </rPh>
    <rPh sb="259" eb="260">
      <t>ダイ</t>
    </rPh>
    <rPh sb="262" eb="263">
      <t>ジョウ</t>
    </rPh>
    <rPh sb="263" eb="264">
      <t>ダイ</t>
    </rPh>
    <rPh sb="265" eb="266">
      <t>コウ</t>
    </rPh>
    <rPh sb="266" eb="268">
      <t>カクゴウ</t>
    </rPh>
    <rPh sb="269" eb="270">
      <t>カカ</t>
    </rPh>
    <rPh sb="272" eb="273">
      <t>モノ</t>
    </rPh>
    <rPh sb="278" eb="281">
      <t>ボウタイホウ</t>
    </rPh>
    <rPh sb="281" eb="282">
      <t>ダイ</t>
    </rPh>
    <rPh sb="283" eb="284">
      <t>ジョウ</t>
    </rPh>
    <rPh sb="284" eb="285">
      <t>ダイ</t>
    </rPh>
    <rPh sb="286" eb="287">
      <t>ゴウ</t>
    </rPh>
    <rPh sb="288" eb="290">
      <t>キテイ</t>
    </rPh>
    <rPh sb="292" eb="294">
      <t>ボウリョク</t>
    </rPh>
    <rPh sb="294" eb="296">
      <t>ダンイン</t>
    </rPh>
    <rPh sb="297" eb="299">
      <t>イカ</t>
    </rPh>
    <rPh sb="301" eb="303">
      <t>ボウリョク</t>
    </rPh>
    <rPh sb="303" eb="305">
      <t>ダンイン</t>
    </rPh>
    <rPh sb="315" eb="316">
      <t>マタ</t>
    </rPh>
    <rPh sb="317" eb="319">
      <t>ホウジン</t>
    </rPh>
    <rPh sb="325" eb="327">
      <t>ヤクイン</t>
    </rPh>
    <rPh sb="328" eb="330">
      <t>ボウリョク</t>
    </rPh>
    <rPh sb="330" eb="332">
      <t>ダンイン</t>
    </rPh>
    <phoneticPr fontId="2"/>
  </si>
  <si>
    <t>【参考】暴力団員による不当な行為の防止等に関する法律
（定義）
第二条　この法律において、次の各号に掲げる用語の意義は、それぞれ当該各号に定めるところによる。
一　暴力的不法行為等　別表に掲げる罪のうち国家公安委員会規則で定めるものに当たる違法な行為をいう。
二　暴力団　その団体の構成員（その団体の構成団体の構成員を含む。）が集団的に又は常習的に暴力的不法行為等を行うことを助長するおそれがある団体をいう。
三　指定暴力団　次条の規定により指定された暴力団をいう。
四　指定暴力団連合　第四条の規定により指定された暴力団をいう。
五　指定暴力団等　指定暴力団又は指定暴力団連合をいう。
六　暴力団員　暴力団の構成員をいう。
（国及び地方公共団体の責務）
第三十二条　国及び地方公共団体は、次に掲げる者をその行う売買等の契約に係る入札に参加させないようにするための措置を講ずるものとする。
一　指定暴力団員
二　指定暴力団員と生計を一にする配偶者（婚姻の届出をしていないが事実上婚姻関係と同様の事情にある者を含む。）
三　法人その他の団体であって、指定暴力団員がその役員となっているもの
四　指定暴力団員が出資、融資、取引その他の関係を通じてその事業活動に支配的な影響力を有する者（前号に該当するものを除く。）</t>
    <rPh sb="1" eb="3">
      <t>サンコウ</t>
    </rPh>
    <rPh sb="4" eb="6">
      <t>ボウリョク</t>
    </rPh>
    <rPh sb="6" eb="8">
      <t>ダンイン</t>
    </rPh>
    <rPh sb="11" eb="13">
      <t>フトウ</t>
    </rPh>
    <rPh sb="14" eb="16">
      <t>コウイ</t>
    </rPh>
    <rPh sb="17" eb="20">
      <t>ボウシトウ</t>
    </rPh>
    <rPh sb="21" eb="22">
      <t>カン</t>
    </rPh>
    <rPh sb="24" eb="26">
      <t>ホウリツ</t>
    </rPh>
    <rPh sb="28" eb="30">
      <t>テイギ</t>
    </rPh>
    <rPh sb="32" eb="33">
      <t>ダイ</t>
    </rPh>
    <rPh sb="33" eb="35">
      <t>２ジョウ</t>
    </rPh>
    <rPh sb="38" eb="40">
      <t>ホウリツ</t>
    </rPh>
    <rPh sb="45" eb="46">
      <t>ツギ</t>
    </rPh>
    <rPh sb="47" eb="49">
      <t>カクゴウ</t>
    </rPh>
    <rPh sb="50" eb="51">
      <t>カカ</t>
    </rPh>
    <rPh sb="53" eb="55">
      <t>ヨウゴ</t>
    </rPh>
    <rPh sb="56" eb="58">
      <t>イギ</t>
    </rPh>
    <rPh sb="64" eb="66">
      <t>トウガイ</t>
    </rPh>
    <rPh sb="66" eb="68">
      <t>カクゴウ</t>
    </rPh>
    <rPh sb="69" eb="70">
      <t>サダ</t>
    </rPh>
    <rPh sb="80" eb="81">
      <t>１</t>
    </rPh>
    <rPh sb="82" eb="85">
      <t>ボウリョクテキ</t>
    </rPh>
    <rPh sb="85" eb="87">
      <t>フホウ</t>
    </rPh>
    <rPh sb="87" eb="90">
      <t>コウイトウ</t>
    </rPh>
    <rPh sb="91" eb="93">
      <t>ベッピョウ</t>
    </rPh>
    <rPh sb="94" eb="95">
      <t>カカ</t>
    </rPh>
    <rPh sb="97" eb="98">
      <t>ツミ</t>
    </rPh>
    <rPh sb="101" eb="103">
      <t>コッカ</t>
    </rPh>
    <rPh sb="103" eb="105">
      <t>コウアン</t>
    </rPh>
    <rPh sb="105" eb="107">
      <t>イイン</t>
    </rPh>
    <rPh sb="107" eb="108">
      <t>カイ</t>
    </rPh>
    <rPh sb="108" eb="110">
      <t>キソク</t>
    </rPh>
    <rPh sb="111" eb="112">
      <t>サダ</t>
    </rPh>
    <rPh sb="117" eb="118">
      <t>ア</t>
    </rPh>
    <rPh sb="120" eb="122">
      <t>イホウ</t>
    </rPh>
    <rPh sb="123" eb="125">
      <t>コウイ</t>
    </rPh>
    <rPh sb="130" eb="131">
      <t>２</t>
    </rPh>
    <rPh sb="132" eb="135">
      <t>ボウリョクダン</t>
    </rPh>
    <rPh sb="138" eb="140">
      <t>ダンタイ</t>
    </rPh>
    <rPh sb="141" eb="144">
      <t>コウセイイン</t>
    </rPh>
    <rPh sb="147" eb="149">
      <t>ダンタイ</t>
    </rPh>
    <rPh sb="150" eb="152">
      <t>コウセイ</t>
    </rPh>
    <rPh sb="152" eb="154">
      <t>ダンタイ</t>
    </rPh>
    <rPh sb="155" eb="158">
      <t>コウセイイン</t>
    </rPh>
    <rPh sb="159" eb="160">
      <t>フク</t>
    </rPh>
    <rPh sb="164" eb="167">
      <t>シュウダンテキ</t>
    </rPh>
    <rPh sb="168" eb="169">
      <t>マタ</t>
    </rPh>
    <rPh sb="170" eb="173">
      <t>ジョウシュウテキ</t>
    </rPh>
    <rPh sb="174" eb="177">
      <t>ボウリョクテキ</t>
    </rPh>
    <rPh sb="177" eb="179">
      <t>フホウ</t>
    </rPh>
    <rPh sb="179" eb="182">
      <t>コウイトウ</t>
    </rPh>
    <rPh sb="183" eb="184">
      <t>オコナ</t>
    </rPh>
    <rPh sb="188" eb="190">
      <t>ジョチョウ</t>
    </rPh>
    <rPh sb="198" eb="200">
      <t>ダンタイ</t>
    </rPh>
    <rPh sb="205" eb="206">
      <t>３</t>
    </rPh>
    <rPh sb="207" eb="209">
      <t>シテイ</t>
    </rPh>
    <rPh sb="209" eb="212">
      <t>ボウリョクダン</t>
    </rPh>
    <rPh sb="213" eb="214">
      <t>ツギ</t>
    </rPh>
    <rPh sb="214" eb="215">
      <t>ジョウ</t>
    </rPh>
    <rPh sb="216" eb="218">
      <t>キテイ</t>
    </rPh>
    <rPh sb="221" eb="223">
      <t>シテイ</t>
    </rPh>
    <rPh sb="226" eb="229">
      <t>ボウリョクダン</t>
    </rPh>
    <rPh sb="234" eb="235">
      <t>４</t>
    </rPh>
    <rPh sb="236" eb="238">
      <t>シテイ</t>
    </rPh>
    <rPh sb="238" eb="241">
      <t>ボウリョクダン</t>
    </rPh>
    <rPh sb="241" eb="243">
      <t>レンゴウ</t>
    </rPh>
    <rPh sb="244" eb="245">
      <t>ダイ</t>
    </rPh>
    <rPh sb="245" eb="247">
      <t>４ジョウ</t>
    </rPh>
    <rPh sb="248" eb="250">
      <t>キテイ</t>
    </rPh>
    <rPh sb="253" eb="255">
      <t>シテイ</t>
    </rPh>
    <rPh sb="258" eb="261">
      <t>ボウリョクダン</t>
    </rPh>
    <rPh sb="266" eb="267">
      <t>５</t>
    </rPh>
    <rPh sb="268" eb="270">
      <t>シテイ</t>
    </rPh>
    <rPh sb="270" eb="273">
      <t>ボウリョクダン</t>
    </rPh>
    <rPh sb="273" eb="274">
      <t>トウ</t>
    </rPh>
    <rPh sb="275" eb="277">
      <t>シテイ</t>
    </rPh>
    <rPh sb="277" eb="280">
      <t>ボウリョクダン</t>
    </rPh>
    <rPh sb="280" eb="281">
      <t>マタ</t>
    </rPh>
    <rPh sb="282" eb="284">
      <t>シテイ</t>
    </rPh>
    <rPh sb="284" eb="287">
      <t>ボウリョクダン</t>
    </rPh>
    <rPh sb="287" eb="289">
      <t>レンゴウ</t>
    </rPh>
    <rPh sb="294" eb="295">
      <t>６</t>
    </rPh>
    <rPh sb="296" eb="298">
      <t>ボウリョク</t>
    </rPh>
    <rPh sb="298" eb="300">
      <t>ダンイン</t>
    </rPh>
    <rPh sb="301" eb="304">
      <t>ボウリョクダン</t>
    </rPh>
    <rPh sb="305" eb="308">
      <t>コウセイイン</t>
    </rPh>
    <rPh sb="314" eb="315">
      <t>クニ</t>
    </rPh>
    <rPh sb="315" eb="316">
      <t>オヨ</t>
    </rPh>
    <rPh sb="317" eb="319">
      <t>チホウ</t>
    </rPh>
    <rPh sb="319" eb="321">
      <t>コウキョウ</t>
    </rPh>
    <rPh sb="321" eb="323">
      <t>ダンタイ</t>
    </rPh>
    <rPh sb="324" eb="326">
      <t>セキム</t>
    </rPh>
    <rPh sb="328" eb="329">
      <t>ダイ</t>
    </rPh>
    <rPh sb="329" eb="333">
      <t>３２ジョウ</t>
    </rPh>
    <rPh sb="334" eb="335">
      <t>クニ</t>
    </rPh>
    <rPh sb="335" eb="336">
      <t>オヨ</t>
    </rPh>
    <rPh sb="337" eb="339">
      <t>チホウ</t>
    </rPh>
    <rPh sb="339" eb="341">
      <t>コウキョウ</t>
    </rPh>
    <rPh sb="341" eb="343">
      <t>ダンタイ</t>
    </rPh>
    <rPh sb="345" eb="346">
      <t>ツギ</t>
    </rPh>
    <rPh sb="347" eb="348">
      <t>カカ</t>
    </rPh>
    <rPh sb="350" eb="351">
      <t>モノ</t>
    </rPh>
    <rPh sb="354" eb="355">
      <t>オコナ</t>
    </rPh>
    <rPh sb="356" eb="359">
      <t>バイバイトウ</t>
    </rPh>
    <rPh sb="360" eb="362">
      <t>ケイヤク</t>
    </rPh>
    <rPh sb="363" eb="364">
      <t>カカ</t>
    </rPh>
    <rPh sb="365" eb="367">
      <t>ニュウサツ</t>
    </rPh>
    <rPh sb="368" eb="370">
      <t>サンカ</t>
    </rPh>
    <rPh sb="382" eb="384">
      <t>ソチ</t>
    </rPh>
    <rPh sb="385" eb="386">
      <t>コウ</t>
    </rPh>
    <rPh sb="395" eb="396">
      <t>１</t>
    </rPh>
    <rPh sb="397" eb="399">
      <t>シテイ</t>
    </rPh>
    <rPh sb="399" eb="402">
      <t>ボウリョクダン</t>
    </rPh>
    <rPh sb="402" eb="403">
      <t>イン</t>
    </rPh>
    <rPh sb="404" eb="405">
      <t>２</t>
    </rPh>
    <rPh sb="406" eb="408">
      <t>シテイ</t>
    </rPh>
    <rPh sb="408" eb="411">
      <t>ボウリョクダン</t>
    </rPh>
    <rPh sb="411" eb="412">
      <t>イン</t>
    </rPh>
    <rPh sb="413" eb="415">
      <t>セイケイ</t>
    </rPh>
    <rPh sb="416" eb="417">
      <t>イチ</t>
    </rPh>
    <rPh sb="420" eb="423">
      <t>ハイグウシャ</t>
    </rPh>
    <rPh sb="424" eb="426">
      <t>コンイン</t>
    </rPh>
    <rPh sb="427" eb="429">
      <t>トドケデ</t>
    </rPh>
    <rPh sb="436" eb="439">
      <t>ジジツジョウ</t>
    </rPh>
    <rPh sb="439" eb="441">
      <t>コンイン</t>
    </rPh>
    <rPh sb="441" eb="443">
      <t>カンケイ</t>
    </rPh>
    <rPh sb="444" eb="446">
      <t>ドウヨウ</t>
    </rPh>
    <rPh sb="447" eb="449">
      <t>ジジョウ</t>
    </rPh>
    <rPh sb="452" eb="453">
      <t>モノ</t>
    </rPh>
    <rPh sb="454" eb="455">
      <t>フク</t>
    </rPh>
    <rPh sb="459" eb="460">
      <t>３</t>
    </rPh>
    <rPh sb="461" eb="463">
      <t>ホウジン</t>
    </rPh>
    <rPh sb="465" eb="466">
      <t>タ</t>
    </rPh>
    <rPh sb="467" eb="469">
      <t>ダンタイ</t>
    </rPh>
    <rPh sb="474" eb="476">
      <t>シテイ</t>
    </rPh>
    <rPh sb="476" eb="479">
      <t>ボウリョクダン</t>
    </rPh>
    <rPh sb="479" eb="480">
      <t>イン</t>
    </rPh>
    <rPh sb="483" eb="485">
      <t>ヤクイン</t>
    </rPh>
    <rPh sb="494" eb="495">
      <t>４</t>
    </rPh>
    <rPh sb="496" eb="498">
      <t>シテイ</t>
    </rPh>
    <rPh sb="498" eb="501">
      <t>ボウリョクダン</t>
    </rPh>
    <rPh sb="501" eb="502">
      <t>イン</t>
    </rPh>
    <rPh sb="503" eb="505">
      <t>シュッシ</t>
    </rPh>
    <rPh sb="506" eb="508">
      <t>ユウシ</t>
    </rPh>
    <rPh sb="509" eb="511">
      <t>トリヒキ</t>
    </rPh>
    <rPh sb="513" eb="514">
      <t>タ</t>
    </rPh>
    <rPh sb="515" eb="517">
      <t>カンケイ</t>
    </rPh>
    <rPh sb="518" eb="519">
      <t>ツウ</t>
    </rPh>
    <rPh sb="523" eb="525">
      <t>ジギョウ</t>
    </rPh>
    <rPh sb="525" eb="527">
      <t>カツドウ</t>
    </rPh>
    <rPh sb="528" eb="531">
      <t>シハイテキ</t>
    </rPh>
    <rPh sb="532" eb="535">
      <t>エイキョウリョク</t>
    </rPh>
    <rPh sb="536" eb="537">
      <t>ユウ</t>
    </rPh>
    <rPh sb="539" eb="540">
      <t>モノ</t>
    </rPh>
    <rPh sb="541" eb="543">
      <t>ゼンゴウ</t>
    </rPh>
    <rPh sb="544" eb="546">
      <t>ガイトウ</t>
    </rPh>
    <rPh sb="551" eb="552">
      <t>ノゾ</t>
    </rPh>
    <phoneticPr fontId="2"/>
  </si>
  <si>
    <t>技術者経歴書（第２位希望）</t>
    <rPh sb="0" eb="1">
      <t>ワザ</t>
    </rPh>
    <rPh sb="1" eb="2">
      <t>ジュツ</t>
    </rPh>
    <rPh sb="2" eb="3">
      <t>シャ</t>
    </rPh>
    <rPh sb="3" eb="4">
      <t>キョウ</t>
    </rPh>
    <rPh sb="4" eb="5">
      <t>レキ</t>
    </rPh>
    <rPh sb="5" eb="6">
      <t>ショ</t>
    </rPh>
    <rPh sb="7" eb="8">
      <t>ダイ</t>
    </rPh>
    <rPh sb="9" eb="10">
      <t>イ</t>
    </rPh>
    <rPh sb="10" eb="12">
      <t>キボウ</t>
    </rPh>
    <phoneticPr fontId="2"/>
  </si>
  <si>
    <t>技術者経歴書（第２位希望）</t>
    <rPh sb="0" eb="1">
      <t>ワザ</t>
    </rPh>
    <rPh sb="1" eb="2">
      <t>ジュツ</t>
    </rPh>
    <rPh sb="2" eb="3">
      <t>シャ</t>
    </rPh>
    <rPh sb="3" eb="4">
      <t>キョウ</t>
    </rPh>
    <rPh sb="4" eb="5">
      <t>レキ</t>
    </rPh>
    <rPh sb="5" eb="6">
      <t>ショ</t>
    </rPh>
    <phoneticPr fontId="2"/>
  </si>
  <si>
    <t>コンサル(2)</t>
    <phoneticPr fontId="2"/>
  </si>
  <si>
    <t>コンサル(2)</t>
    <phoneticPr fontId="2"/>
  </si>
  <si>
    <t>④</t>
    <phoneticPr fontId="2"/>
  </si>
  <si>
    <t>⑤</t>
    <phoneticPr fontId="2"/>
  </si>
  <si>
    <t>⑥</t>
    <phoneticPr fontId="2"/>
  </si>
  <si>
    <r>
      <t>年間平均売上高
　　　　　　　　　</t>
    </r>
    <r>
      <rPr>
        <sz val="8"/>
        <rFont val="ＭＳ Ｐ明朝"/>
        <family val="1"/>
        <charset val="128"/>
      </rPr>
      <t>（千円）</t>
    </r>
    <rPh sb="0" eb="2">
      <t>ネンカン</t>
    </rPh>
    <rPh sb="2" eb="4">
      <t>ヘイキン</t>
    </rPh>
    <rPh sb="4" eb="6">
      <t>ウリアゲ</t>
    </rPh>
    <rPh sb="6" eb="7">
      <t>ダカ</t>
    </rPh>
    <rPh sb="18" eb="20">
      <t>センエン</t>
    </rPh>
    <phoneticPr fontId="2"/>
  </si>
  <si>
    <t>その他（千円）</t>
    <rPh sb="2" eb="3">
      <t>タ</t>
    </rPh>
    <rPh sb="4" eb="6">
      <t>センエン</t>
    </rPh>
    <phoneticPr fontId="2"/>
  </si>
  <si>
    <t>受任者</t>
    <rPh sb="0" eb="2">
      <t>ジュニン</t>
    </rPh>
    <rPh sb="2" eb="3">
      <t>シャ</t>
    </rPh>
    <phoneticPr fontId="2"/>
  </si>
  <si>
    <r>
      <rPr>
        <sz val="14"/>
        <rFont val="ＭＳ 明朝"/>
        <family val="1"/>
        <charset val="128"/>
      </rPr>
      <t>技術者</t>
    </r>
    <r>
      <rPr>
        <sz val="14"/>
        <color indexed="8"/>
        <rFont val="ＭＳ 明朝"/>
        <family val="1"/>
        <charset val="128"/>
      </rPr>
      <t>数
（実数）</t>
    </r>
    <rPh sb="0" eb="3">
      <t>ギジュツシャ</t>
    </rPh>
    <rPh sb="3" eb="4">
      <t>スウ</t>
    </rPh>
    <rPh sb="6" eb="8">
      <t>ジッスウ</t>
    </rPh>
    <phoneticPr fontId="2"/>
  </si>
  <si>
    <t xml:space="preserve"> ※別添資料１「業者保守台帳（測量・建設コンサルタント等業務）入力の手引き」</t>
    <rPh sb="15" eb="17">
      <t>ソクリョウ</t>
    </rPh>
    <rPh sb="18" eb="20">
      <t>ケンセツ</t>
    </rPh>
    <rPh sb="27" eb="28">
      <t>トウ</t>
    </rPh>
    <rPh sb="28" eb="30">
      <t>ギョウム</t>
    </rPh>
    <phoneticPr fontId="2"/>
  </si>
  <si>
    <t>提出書類確認表・審査チェック表【測量・建設コンサルタント等業務】</t>
    <rPh sb="0" eb="2">
      <t>テイシュツ</t>
    </rPh>
    <rPh sb="2" eb="4">
      <t>ショルイ</t>
    </rPh>
    <rPh sb="4" eb="6">
      <t>カクニン</t>
    </rPh>
    <rPh sb="6" eb="7">
      <t>ヒョウ</t>
    </rPh>
    <rPh sb="8" eb="10">
      <t>シンサ</t>
    </rPh>
    <rPh sb="14" eb="15">
      <t>ヒョウ</t>
    </rPh>
    <rPh sb="16" eb="18">
      <t>ソクリョウ</t>
    </rPh>
    <rPh sb="19" eb="21">
      <t>ケンセツ</t>
    </rPh>
    <rPh sb="28" eb="29">
      <t>トウ</t>
    </rPh>
    <rPh sb="29" eb="31">
      <t>ギョウム</t>
    </rPh>
    <phoneticPr fontId="2"/>
  </si>
  <si>
    <t>競争入札参加資格申請書(測量・建設コンサルタント等業務)</t>
    <rPh sb="0" eb="2">
      <t>キョウソウ</t>
    </rPh>
    <rPh sb="2" eb="4">
      <t>ニュウサツ</t>
    </rPh>
    <rPh sb="4" eb="6">
      <t>サンカ</t>
    </rPh>
    <rPh sb="6" eb="8">
      <t>シカク</t>
    </rPh>
    <rPh sb="8" eb="11">
      <t>シンセイショ</t>
    </rPh>
    <rPh sb="12" eb="14">
      <t>ソクリョウ</t>
    </rPh>
    <rPh sb="15" eb="17">
      <t>ケンセツ</t>
    </rPh>
    <rPh sb="24" eb="25">
      <t>トウ</t>
    </rPh>
    <rPh sb="25" eb="27">
      <t>ギョウム</t>
    </rPh>
    <phoneticPr fontId="2"/>
  </si>
  <si>
    <t>メールアドレス</t>
    <phoneticPr fontId="2"/>
  </si>
  <si>
    <t>有り</t>
    <rPh sb="0" eb="1">
      <t>ア</t>
    </rPh>
    <phoneticPr fontId="11"/>
  </si>
  <si>
    <t>無し</t>
    <rPh sb="0" eb="1">
      <t>ナ</t>
    </rPh>
    <phoneticPr fontId="11"/>
  </si>
  <si>
    <t>※1.有り、2.無し</t>
    <rPh sb="3" eb="4">
      <t>ア</t>
    </rPh>
    <rPh sb="8" eb="9">
      <t>ナ</t>
    </rPh>
    <phoneticPr fontId="2"/>
  </si>
  <si>
    <t>年</t>
    <rPh sb="0" eb="1">
      <t>ネン</t>
    </rPh>
    <phoneticPr fontId="63"/>
  </si>
  <si>
    <t>月</t>
    <rPh sb="0" eb="1">
      <t>ツキ</t>
    </rPh>
    <phoneticPr fontId="63"/>
  </si>
  <si>
    <t>日</t>
    <rPh sb="0" eb="1">
      <t>ニチ</t>
    </rPh>
    <phoneticPr fontId="63"/>
  </si>
  <si>
    <t>休業又は転（廃）業の期間</t>
    <rPh sb="0" eb="2">
      <t>キュウギョウ</t>
    </rPh>
    <rPh sb="2" eb="3">
      <t>マタ</t>
    </rPh>
    <rPh sb="4" eb="5">
      <t>テン</t>
    </rPh>
    <rPh sb="6" eb="7">
      <t>ハイ</t>
    </rPh>
    <rPh sb="8" eb="9">
      <t>ギョウ</t>
    </rPh>
    <rPh sb="10" eb="12">
      <t>キカン</t>
    </rPh>
    <phoneticPr fontId="63"/>
  </si>
  <si>
    <t>現組織への変更</t>
    <rPh sb="0" eb="1">
      <t>ゲン</t>
    </rPh>
    <rPh sb="1" eb="3">
      <t>ソシキ</t>
    </rPh>
    <rPh sb="5" eb="7">
      <t>ヘンコウ</t>
    </rPh>
    <phoneticPr fontId="63"/>
  </si>
  <si>
    <t>営業年数</t>
    <rPh sb="0" eb="4">
      <t>エイギョウネンスウ</t>
    </rPh>
    <phoneticPr fontId="63"/>
  </si>
  <si>
    <t>創　　　業</t>
    <rPh sb="0" eb="1">
      <t>ソウ</t>
    </rPh>
    <rPh sb="4" eb="5">
      <t>ギョウ</t>
    </rPh>
    <phoneticPr fontId="63"/>
  </si>
  <si>
    <t>基準年月日</t>
    <rPh sb="0" eb="5">
      <t>キジュンネンガッピ</t>
    </rPh>
    <phoneticPr fontId="63"/>
  </si>
  <si>
    <t>創業年</t>
    <rPh sb="0" eb="3">
      <t>ソウギョウネン</t>
    </rPh>
    <phoneticPr fontId="63"/>
  </si>
  <si>
    <t>1900との差</t>
    <rPh sb="6" eb="7">
      <t>サ</t>
    </rPh>
    <phoneticPr fontId="63"/>
  </si>
  <si>
    <t>創業年月日</t>
    <rPh sb="0" eb="5">
      <t>ソウギョウネンガッピ</t>
    </rPh>
    <phoneticPr fontId="63"/>
  </si>
  <si>
    <t>創業年と基準年</t>
    <rPh sb="0" eb="3">
      <t>ソウギョウネン</t>
    </rPh>
    <rPh sb="4" eb="7">
      <t>キジュンネン</t>
    </rPh>
    <phoneticPr fontId="63"/>
  </si>
  <si>
    <t>休業又は転（廃）業</t>
    <rPh sb="0" eb="2">
      <t>キュウギョウ</t>
    </rPh>
    <rPh sb="2" eb="3">
      <t>マタ</t>
    </rPh>
    <rPh sb="4" eb="5">
      <t>テン</t>
    </rPh>
    <rPh sb="6" eb="7">
      <t>ハイ</t>
    </rPh>
    <rPh sb="8" eb="9">
      <t>ギョウ</t>
    </rPh>
    <phoneticPr fontId="63"/>
  </si>
  <si>
    <t>開始年月日</t>
    <rPh sb="0" eb="5">
      <t>カイシネンガッピ</t>
    </rPh>
    <phoneticPr fontId="63"/>
  </si>
  <si>
    <t>終了年月日</t>
    <rPh sb="0" eb="5">
      <t>シュウリョウネンガッピ</t>
    </rPh>
    <phoneticPr fontId="63"/>
  </si>
  <si>
    <t>期間</t>
    <rPh sb="0" eb="2">
      <t>キカン</t>
    </rPh>
    <phoneticPr fontId="63"/>
  </si>
  <si>
    <t>契約締結先が支店等で、支店所在が筑紫野市内にある</t>
    <phoneticPr fontId="2"/>
  </si>
  <si>
    <t>契約締結先が支店等で、支店所在が筑紫地区内にある</t>
    <phoneticPr fontId="2"/>
  </si>
  <si>
    <r>
      <t>※</t>
    </r>
    <r>
      <rPr>
        <b/>
        <sz val="10"/>
        <rFont val="ＭＳ Ｐ明朝"/>
        <family val="1"/>
        <charset val="128"/>
      </rPr>
      <t>太枠内(色つき部分)のみ</t>
    </r>
    <r>
      <rPr>
        <sz val="10"/>
        <rFont val="ＭＳ Ｐ明朝"/>
        <family val="1"/>
        <charset val="128"/>
      </rPr>
      <t>記入してください。</t>
    </r>
    <phoneticPr fontId="2"/>
  </si>
  <si>
    <t>②</t>
    <phoneticPr fontId="2"/>
  </si>
  <si>
    <t>③</t>
    <phoneticPr fontId="2"/>
  </si>
  <si>
    <t>常時契約締結先の市町村税に滞納のないことの証明書</t>
    <rPh sb="0" eb="2">
      <t>ジョウジ</t>
    </rPh>
    <rPh sb="2" eb="4">
      <t>ケイヤク</t>
    </rPh>
    <rPh sb="4" eb="6">
      <t>テイケツ</t>
    </rPh>
    <rPh sb="6" eb="7">
      <t>サキ</t>
    </rPh>
    <rPh sb="8" eb="10">
      <t>シチョウ</t>
    </rPh>
    <rPh sb="10" eb="12">
      <t>ソンゼイ</t>
    </rPh>
    <rPh sb="13" eb="15">
      <t>タイノウ</t>
    </rPh>
    <rPh sb="21" eb="24">
      <t>ショウメイショ</t>
    </rPh>
    <phoneticPr fontId="2"/>
  </si>
  <si>
    <t>消費税及び地方消費税に滞納のないことの証明書</t>
    <rPh sb="0" eb="3">
      <t>ショウヒゼイ</t>
    </rPh>
    <rPh sb="3" eb="4">
      <t>オヨ</t>
    </rPh>
    <rPh sb="5" eb="7">
      <t>チホウ</t>
    </rPh>
    <rPh sb="7" eb="10">
      <t>ショウヒゼイ</t>
    </rPh>
    <rPh sb="11" eb="13">
      <t>タイノウ</t>
    </rPh>
    <rPh sb="19" eb="22">
      <t>ショウメイショ</t>
    </rPh>
    <phoneticPr fontId="2"/>
  </si>
  <si>
    <t>―</t>
    <phoneticPr fontId="2"/>
  </si>
  <si>
    <t>―</t>
    <phoneticPr fontId="2"/>
  </si>
  <si>
    <t>△</t>
    <phoneticPr fontId="2"/>
  </si>
  <si>
    <t>※【提出要否】
　　○⇒必須　△⇒該当者のみ　□⇒任意</t>
    <phoneticPr fontId="2"/>
  </si>
  <si>
    <t>※提出書類等に不備がないか確認し、
　　【提出者】欄に✓を入れてください。</t>
    <phoneticPr fontId="2"/>
  </si>
  <si>
    <t>なお、審査を行うにあたり、申請書類等に不備がある場合は、本市より確認や資料の提出を求めることがあります。</t>
    <rPh sb="3" eb="5">
      <t>シンサ</t>
    </rPh>
    <rPh sb="6" eb="7">
      <t>オコナ</t>
    </rPh>
    <phoneticPr fontId="2"/>
  </si>
  <si>
    <t>Ａ</t>
    <phoneticPr fontId="2"/>
  </si>
  <si>
    <t>Ｂ</t>
    <phoneticPr fontId="2"/>
  </si>
  <si>
    <t>Ａ</t>
    <phoneticPr fontId="2"/>
  </si>
  <si>
    <t>Ｂ</t>
    <phoneticPr fontId="2"/>
  </si>
  <si>
    <t>元号</t>
    <rPh sb="0" eb="2">
      <t>ゲンゴウ</t>
    </rPh>
    <phoneticPr fontId="2"/>
  </si>
  <si>
    <t>※創業月日を把握できない場合は、「不明」 を選択。</t>
    <rPh sb="1" eb="3">
      <t>ソウギョウ</t>
    </rPh>
    <rPh sb="3" eb="4">
      <t>ツキ</t>
    </rPh>
    <rPh sb="4" eb="5">
      <t>ヒ</t>
    </rPh>
    <phoneticPr fontId="2"/>
  </si>
  <si>
    <t>創業年</t>
    <rPh sb="0" eb="3">
      <t>ソウギョウネン</t>
    </rPh>
    <phoneticPr fontId="2"/>
  </si>
  <si>
    <t>休廃業開始</t>
    <rPh sb="0" eb="5">
      <t>キュウハイギョウカイシ</t>
    </rPh>
    <phoneticPr fontId="2"/>
  </si>
  <si>
    <t>休廃業終了</t>
    <rPh sb="0" eb="3">
      <t>キュウハイギョウ</t>
    </rPh>
    <rPh sb="3" eb="5">
      <t>シュウリョウ</t>
    </rPh>
    <phoneticPr fontId="2"/>
  </si>
  <si>
    <t>現組織への変更</t>
    <rPh sb="0" eb="1">
      <t>ゲン</t>
    </rPh>
    <rPh sb="1" eb="3">
      <t>ソシキ</t>
    </rPh>
    <rPh sb="5" eb="7">
      <t>ヘンコウ</t>
    </rPh>
    <phoneticPr fontId="2"/>
  </si>
  <si>
    <t>不明</t>
    <rPh sb="0" eb="2">
      <t>フメイ</t>
    </rPh>
    <phoneticPr fontId="2"/>
  </si>
  <si>
    <t>明</t>
    <rPh sb="0" eb="1">
      <t>メイ</t>
    </rPh>
    <phoneticPr fontId="2"/>
  </si>
  <si>
    <t>大</t>
    <rPh sb="0" eb="1">
      <t>ダイ</t>
    </rPh>
    <phoneticPr fontId="2"/>
  </si>
  <si>
    <t>昭</t>
    <rPh sb="0" eb="1">
      <t>ショウ</t>
    </rPh>
    <phoneticPr fontId="2"/>
  </si>
  <si>
    <t>平</t>
    <rPh sb="0" eb="1">
      <t>ヘイ</t>
    </rPh>
    <phoneticPr fontId="2"/>
  </si>
  <si>
    <t>令</t>
    <rPh sb="0" eb="1">
      <t>レイ</t>
    </rPh>
    <phoneticPr fontId="2"/>
  </si>
  <si>
    <t>-</t>
    <phoneticPr fontId="2"/>
  </si>
  <si>
    <t>-</t>
    <phoneticPr fontId="2"/>
  </si>
  <si>
    <t>約</t>
    <rPh sb="0" eb="1">
      <t>ヤク</t>
    </rPh>
    <phoneticPr fontId="2"/>
  </si>
  <si>
    <t>発　注　者
（契約相手方）</t>
    <rPh sb="0" eb="1">
      <t>ハッ</t>
    </rPh>
    <rPh sb="2" eb="3">
      <t>チュウ</t>
    </rPh>
    <rPh sb="4" eb="5">
      <t>モノ</t>
    </rPh>
    <rPh sb="7" eb="9">
      <t>ケイヤク</t>
    </rPh>
    <rPh sb="9" eb="12">
      <t>アイテガタ</t>
    </rPh>
    <phoneticPr fontId="2"/>
  </si>
  <si>
    <t>月</t>
    <rPh sb="0" eb="1">
      <t>ツキ</t>
    </rPh>
    <phoneticPr fontId="2"/>
  </si>
  <si>
    <t>日</t>
    <rPh sb="0" eb="1">
      <t>ニチ</t>
    </rPh>
    <phoneticPr fontId="2"/>
  </si>
  <si>
    <t>から</t>
    <phoneticPr fontId="2"/>
  </si>
  <si>
    <t>まで</t>
    <phoneticPr fontId="2"/>
  </si>
  <si>
    <t>届出</t>
    <rPh sb="0" eb="2">
      <t>トドケデ</t>
    </rPh>
    <phoneticPr fontId="2"/>
  </si>
  <si>
    <t>登録</t>
    <rPh sb="0" eb="2">
      <t>トウロク</t>
    </rPh>
    <phoneticPr fontId="2"/>
  </si>
  <si>
    <t>※休廃業の月日を把握できない場合は、「不明」 を選択。</t>
    <rPh sb="1" eb="4">
      <t>キュウハイギョウ</t>
    </rPh>
    <phoneticPr fontId="2"/>
  </si>
  <si>
    <t>所在区分参照</t>
    <rPh sb="0" eb="4">
      <t>ショザイクブン</t>
    </rPh>
    <rPh sb="4" eb="6">
      <t>サンショウ</t>
    </rPh>
    <phoneticPr fontId="2"/>
  </si>
  <si>
    <t>⑯</t>
    <phoneticPr fontId="2"/>
  </si>
  <si>
    <t>電子入札に関するアンケート</t>
    <rPh sb="0" eb="2">
      <t>デンシ</t>
    </rPh>
    <rPh sb="2" eb="4">
      <t>ニュウサツ</t>
    </rPh>
    <rPh sb="5" eb="6">
      <t>カン</t>
    </rPh>
    <phoneticPr fontId="2"/>
  </si>
  <si>
    <t>○</t>
    <phoneticPr fontId="2"/>
  </si>
  <si>
    <t>電子入札に関するアンケート</t>
    <rPh sb="0" eb="2">
      <t>デンシ</t>
    </rPh>
    <rPh sb="2" eb="4">
      <t>ニュウサツ</t>
    </rPh>
    <rPh sb="5" eb="6">
      <t>カン</t>
    </rPh>
    <phoneticPr fontId="63"/>
  </si>
  <si>
    <t>＜回答者の情報＞</t>
    <rPh sb="1" eb="4">
      <t>カイトウシャ</t>
    </rPh>
    <rPh sb="5" eb="7">
      <t>ジョウホウ</t>
    </rPh>
    <phoneticPr fontId="63"/>
  </si>
  <si>
    <t>商号又は名称</t>
    <rPh sb="0" eb="3">
      <t>ショウゴウマタ</t>
    </rPh>
    <rPh sb="4" eb="6">
      <t>メイショウ</t>
    </rPh>
    <phoneticPr fontId="63"/>
  </si>
  <si>
    <t>登録番号</t>
    <rPh sb="0" eb="2">
      <t>トウロク</t>
    </rPh>
    <rPh sb="2" eb="4">
      <t>バンゴウ</t>
    </rPh>
    <phoneticPr fontId="63"/>
  </si>
  <si>
    <t>＜電子入札に関する質問＞</t>
    <rPh sb="1" eb="3">
      <t>デンシ</t>
    </rPh>
    <rPh sb="3" eb="5">
      <t>ニュウサツ</t>
    </rPh>
    <rPh sb="6" eb="7">
      <t>カン</t>
    </rPh>
    <rPh sb="9" eb="11">
      <t>シツモン</t>
    </rPh>
    <phoneticPr fontId="63"/>
  </si>
  <si>
    <t>該当するものに■を選択してください。</t>
    <rPh sb="0" eb="2">
      <t>ガイトウ</t>
    </rPh>
    <rPh sb="9" eb="11">
      <t>センタク</t>
    </rPh>
    <phoneticPr fontId="63"/>
  </si>
  <si>
    <t>質問１</t>
    <rPh sb="0" eb="2">
      <t>シツモン</t>
    </rPh>
    <phoneticPr fontId="63"/>
  </si>
  <si>
    <t>電子入札で入札に参加したことがありますか。</t>
    <rPh sb="0" eb="4">
      <t>デンシニュウサツ</t>
    </rPh>
    <rPh sb="5" eb="7">
      <t>ニュウサツ</t>
    </rPh>
    <rPh sb="8" eb="10">
      <t>サンカ</t>
    </rPh>
    <phoneticPr fontId="63"/>
  </si>
  <si>
    <t>ある</t>
    <phoneticPr fontId="63"/>
  </si>
  <si>
    <t>□</t>
    <phoneticPr fontId="63"/>
  </si>
  <si>
    <t>ない</t>
    <phoneticPr fontId="63"/>
  </si>
  <si>
    <t>■</t>
    <phoneticPr fontId="63"/>
  </si>
  <si>
    <t>質問２</t>
    <rPh sb="0" eb="2">
      <t>シツモン</t>
    </rPh>
    <phoneticPr fontId="63"/>
  </si>
  <si>
    <t>できる</t>
    <phoneticPr fontId="63"/>
  </si>
  <si>
    <t>→質問４に進んでください</t>
    <rPh sb="1" eb="3">
      <t>シツモン</t>
    </rPh>
    <rPh sb="5" eb="6">
      <t>スス</t>
    </rPh>
    <phoneticPr fontId="63"/>
  </si>
  <si>
    <t>できない</t>
    <phoneticPr fontId="63"/>
  </si>
  <si>
    <t>→質問３に進んでください</t>
    <rPh sb="1" eb="3">
      <t>シツモン</t>
    </rPh>
    <rPh sb="5" eb="6">
      <t>スス</t>
    </rPh>
    <phoneticPr fontId="63"/>
  </si>
  <si>
    <t>質問３</t>
    <rPh sb="0" eb="2">
      <t>シツモン</t>
    </rPh>
    <phoneticPr fontId="63"/>
  </si>
  <si>
    <t>（質問２で「できない」と回答した場合）</t>
    <rPh sb="1" eb="3">
      <t>シツモン</t>
    </rPh>
    <rPh sb="12" eb="14">
      <t>カイトウ</t>
    </rPh>
    <rPh sb="16" eb="18">
      <t>バアイ</t>
    </rPh>
    <phoneticPr fontId="63"/>
  </si>
  <si>
    <t>入札に参加できない理由を教えてください。（複数回答可）</t>
    <rPh sb="0" eb="2">
      <t>ニュウサツ</t>
    </rPh>
    <rPh sb="3" eb="5">
      <t>サンカ</t>
    </rPh>
    <rPh sb="9" eb="11">
      <t>リユウ</t>
    </rPh>
    <rPh sb="12" eb="13">
      <t>オシ</t>
    </rPh>
    <rPh sb="21" eb="23">
      <t>フクスウ</t>
    </rPh>
    <rPh sb="23" eb="25">
      <t>カイトウ</t>
    </rPh>
    <rPh sb="25" eb="26">
      <t>カ</t>
    </rPh>
    <phoneticPr fontId="63"/>
  </si>
  <si>
    <t>ＩＣカード又はＩＣカードリーダーを所持していない</t>
    <rPh sb="5" eb="6">
      <t>マタ</t>
    </rPh>
    <rPh sb="17" eb="19">
      <t>ショジ</t>
    </rPh>
    <phoneticPr fontId="63"/>
  </si>
  <si>
    <t>ＩＣカードの有効期限が切れている</t>
    <rPh sb="6" eb="10">
      <t>ユウコウキゲン</t>
    </rPh>
    <rPh sb="11" eb="12">
      <t>キ</t>
    </rPh>
    <phoneticPr fontId="63"/>
  </si>
  <si>
    <t>パソコン又はインターネット環境がない</t>
    <rPh sb="4" eb="5">
      <t>マタ</t>
    </rPh>
    <rPh sb="13" eb="15">
      <t>カンキョウ</t>
    </rPh>
    <phoneticPr fontId="63"/>
  </si>
  <si>
    <t>パソコンの設定や操作方法が分からない</t>
    <rPh sb="5" eb="7">
      <t>セッテイ</t>
    </rPh>
    <rPh sb="8" eb="12">
      <t>ソウサホウホウ</t>
    </rPh>
    <rPh sb="13" eb="14">
      <t>ワ</t>
    </rPh>
    <phoneticPr fontId="63"/>
  </si>
  <si>
    <t>人材の確保が困難である</t>
    <rPh sb="0" eb="2">
      <t>ジンザイ</t>
    </rPh>
    <rPh sb="3" eb="5">
      <t>カクホ</t>
    </rPh>
    <rPh sb="6" eb="8">
      <t>コンナン</t>
    </rPh>
    <phoneticPr fontId="63"/>
  </si>
  <si>
    <t>必要な機器（パソコン、ＩＣカードリーダー等）や環境（インターネット等）の導入や維持管理等の費用がかかる</t>
    <rPh sb="0" eb="2">
      <t>ヒツヨウ</t>
    </rPh>
    <rPh sb="3" eb="5">
      <t>キキ</t>
    </rPh>
    <rPh sb="20" eb="21">
      <t>ナド</t>
    </rPh>
    <rPh sb="23" eb="25">
      <t>カンキョウ</t>
    </rPh>
    <rPh sb="33" eb="34">
      <t>トウ</t>
    </rPh>
    <rPh sb="36" eb="38">
      <t>ドウニュウ</t>
    </rPh>
    <rPh sb="39" eb="43">
      <t>イジカンリ</t>
    </rPh>
    <rPh sb="43" eb="44">
      <t>トウ</t>
    </rPh>
    <rPh sb="45" eb="47">
      <t>ヒヨウ</t>
    </rPh>
    <phoneticPr fontId="63"/>
  </si>
  <si>
    <t>質問４</t>
    <rPh sb="0" eb="2">
      <t>シツモン</t>
    </rPh>
    <phoneticPr fontId="63"/>
  </si>
  <si>
    <t>筑紫野市の電子入札の導入を希望しますか。</t>
    <rPh sb="0" eb="4">
      <t>チクシノシ</t>
    </rPh>
    <rPh sb="5" eb="9">
      <t>デンシニュウサツ</t>
    </rPh>
    <rPh sb="10" eb="12">
      <t>ドウニュウ</t>
    </rPh>
    <rPh sb="13" eb="15">
      <t>キボウ</t>
    </rPh>
    <phoneticPr fontId="63"/>
  </si>
  <si>
    <t>希望する</t>
    <rPh sb="0" eb="2">
      <t>キボウ</t>
    </rPh>
    <phoneticPr fontId="63"/>
  </si>
  <si>
    <t>希望しない</t>
    <rPh sb="0" eb="2">
      <t>キボウ</t>
    </rPh>
    <phoneticPr fontId="63"/>
  </si>
  <si>
    <t>どちらでもない</t>
    <phoneticPr fontId="63"/>
  </si>
  <si>
    <t>質問５</t>
    <rPh sb="0" eb="2">
      <t>シツモン</t>
    </rPh>
    <phoneticPr fontId="63"/>
  </si>
  <si>
    <t>筑紫野市の電子入札の導入について、ご意見・ご要望等がありましたらご記入ください。</t>
    <rPh sb="0" eb="4">
      <t>チクシノシ</t>
    </rPh>
    <rPh sb="5" eb="9">
      <t>デンシニュウサツ</t>
    </rPh>
    <rPh sb="10" eb="12">
      <t>ドウニュウ</t>
    </rPh>
    <rPh sb="18" eb="20">
      <t>イケン</t>
    </rPh>
    <rPh sb="22" eb="24">
      <t>ヨウボウ</t>
    </rPh>
    <rPh sb="24" eb="25">
      <t>トウ</t>
    </rPh>
    <rPh sb="33" eb="35">
      <t>キニュウ</t>
    </rPh>
    <phoneticPr fontId="63"/>
  </si>
  <si>
    <t>　以上でアンケートは終了です。
　ご協力ありがとうございました。
　なお、頂いたご意見・ご要望等について、必ずしも応えられるものではないことをご了承いただきますよう、お願い申し上げます。</t>
    <phoneticPr fontId="2"/>
  </si>
  <si>
    <t>その他の理由【自由記述】</t>
    <rPh sb="2" eb="3">
      <t>タ</t>
    </rPh>
    <rPh sb="4" eb="6">
      <t>リユウ</t>
    </rPh>
    <rPh sb="7" eb="11">
      <t>ジユウキジュツ</t>
    </rPh>
    <phoneticPr fontId="63"/>
  </si>
  <si>
    <t>男女共同参画推進状況調査回答</t>
    <rPh sb="0" eb="2">
      <t>ダンジョ</t>
    </rPh>
    <rPh sb="2" eb="4">
      <t>キョウドウ</t>
    </rPh>
    <rPh sb="4" eb="6">
      <t>サンカク</t>
    </rPh>
    <rPh sb="6" eb="8">
      <t>スイシン</t>
    </rPh>
    <rPh sb="8" eb="10">
      <t>ジョウキョウ</t>
    </rPh>
    <rPh sb="10" eb="12">
      <t>チョウサ</t>
    </rPh>
    <rPh sb="12" eb="14">
      <t>カイトウ</t>
    </rPh>
    <phoneticPr fontId="2"/>
  </si>
  <si>
    <t>返送用封筒(切手貼付）</t>
    <rPh sb="0" eb="3">
      <t>ヘンソウヨウ</t>
    </rPh>
    <rPh sb="3" eb="5">
      <t>フウトウ</t>
    </rPh>
    <rPh sb="6" eb="8">
      <t>キッテ</t>
    </rPh>
    <rPh sb="8" eb="10">
      <t>ハリツ</t>
    </rPh>
    <phoneticPr fontId="2"/>
  </si>
  <si>
    <t>商号又は名称</t>
    <rPh sb="2" eb="3">
      <t>マタ</t>
    </rPh>
    <phoneticPr fontId="2"/>
  </si>
  <si>
    <t>（測量・建設ｺﾝｻﾙﾀﾝﾄ等業務：支店等登録用）</t>
    <rPh sb="1" eb="3">
      <t>ソクリョウ</t>
    </rPh>
    <rPh sb="4" eb="6">
      <t>ケンセツ</t>
    </rPh>
    <rPh sb="13" eb="14">
      <t>ナド</t>
    </rPh>
    <rPh sb="14" eb="16">
      <t>ギョウム</t>
    </rPh>
    <rPh sb="17" eb="19">
      <t>シテン</t>
    </rPh>
    <rPh sb="19" eb="20">
      <t>トウ</t>
    </rPh>
    <rPh sb="20" eb="22">
      <t>トウロク</t>
    </rPh>
    <rPh sb="22" eb="23">
      <t>ヨウ</t>
    </rPh>
    <phoneticPr fontId="2"/>
  </si>
  <si>
    <t>競争入札参加資格審査申請書（測量・建設コンサルタント等業務）</t>
    <rPh sb="14" eb="16">
      <t>ソクリョウ</t>
    </rPh>
    <rPh sb="26" eb="27">
      <t>トウ</t>
    </rPh>
    <rPh sb="27" eb="29">
      <t>ギョウム</t>
    </rPh>
    <phoneticPr fontId="2"/>
  </si>
  <si>
    <t>（測量・建設ｺﾝｻﾙﾀﾝﾄ等業務）</t>
    <rPh sb="1" eb="3">
      <t>ソクリョウ</t>
    </rPh>
    <rPh sb="4" eb="6">
      <t>ケンセツ</t>
    </rPh>
    <rPh sb="13" eb="14">
      <t>ナド</t>
    </rPh>
    <rPh sb="14" eb="16">
      <t>ギョウム</t>
    </rPh>
    <phoneticPr fontId="2"/>
  </si>
  <si>
    <t>（市区町村
町丁字）</t>
    <rPh sb="1" eb="3">
      <t>シク</t>
    </rPh>
    <rPh sb="3" eb="5">
      <t>チョウソン</t>
    </rPh>
    <rPh sb="6" eb="9">
      <t>チョウチョウアザ</t>
    </rPh>
    <phoneticPr fontId="2"/>
  </si>
  <si>
    <t xml:space="preserve"> 口 座 情 報　 （代金等を受領する取引口座を記入）</t>
    <rPh sb="1" eb="2">
      <t>クチ</t>
    </rPh>
    <rPh sb="3" eb="4">
      <t>ザ</t>
    </rPh>
    <rPh sb="5" eb="6">
      <t>ジョウ</t>
    </rPh>
    <rPh sb="7" eb="8">
      <t>ホウ</t>
    </rPh>
    <rPh sb="11" eb="13">
      <t>ダイキン</t>
    </rPh>
    <rPh sb="13" eb="14">
      <t>トウ</t>
    </rPh>
    <rPh sb="15" eb="17">
      <t>ジュリョウ</t>
    </rPh>
    <rPh sb="19" eb="21">
      <t>トリヒキ</t>
    </rPh>
    <rPh sb="21" eb="23">
      <t>コウザ</t>
    </rPh>
    <rPh sb="24" eb="26">
      <t>キニュウ</t>
    </rPh>
    <phoneticPr fontId="1"/>
  </si>
  <si>
    <t>金 融 機 関 コ ー ド</t>
    <rPh sb="0" eb="1">
      <t>キン</t>
    </rPh>
    <rPh sb="2" eb="3">
      <t>トオル</t>
    </rPh>
    <rPh sb="4" eb="5">
      <t>キ</t>
    </rPh>
    <rPh sb="6" eb="7">
      <t>カン</t>
    </rPh>
    <phoneticPr fontId="2"/>
  </si>
  <si>
    <t>□</t>
    <phoneticPr fontId="2"/>
  </si>
  <si>
    <t>ある（</t>
  </si>
  <si>
    <t>□</t>
    <phoneticPr fontId="2"/>
  </si>
  <si>
    <t>ない</t>
  </si>
  <si>
    <t>建設工事</t>
    <rPh sb="0" eb="2">
      <t>ケンセツ</t>
    </rPh>
    <rPh sb="2" eb="4">
      <t>コウジ</t>
    </rPh>
    <phoneticPr fontId="2"/>
  </si>
  <si>
    <t xml:space="preserve">物品・役務提供　） </t>
    <phoneticPr fontId="2"/>
  </si>
  <si>
    <t>筑紫野市が電子入札を実施する場合、対応できますか。</t>
    <rPh sb="0" eb="4">
      <t>チクシノシ</t>
    </rPh>
    <rPh sb="5" eb="9">
      <t>デンシニュウサツ</t>
    </rPh>
    <rPh sb="10" eb="12">
      <t>ジッシ</t>
    </rPh>
    <rPh sb="14" eb="16">
      <t>バアイ</t>
    </rPh>
    <rPh sb="17" eb="19">
      <t>タイオウ</t>
    </rPh>
    <phoneticPr fontId="63"/>
  </si>
  <si>
    <t>ふ　り　が　な</t>
    <phoneticPr fontId="2"/>
  </si>
  <si>
    <t>ふりがな</t>
    <phoneticPr fontId="2"/>
  </si>
  <si>
    <t>ふ　り　が　な</t>
    <phoneticPr fontId="2"/>
  </si>
  <si>
    <t>ふりがな</t>
    <phoneticPr fontId="2"/>
  </si>
  <si>
    <t>契 約 金 額
（税込：千円）</t>
    <rPh sb="0" eb="1">
      <t>チギリ</t>
    </rPh>
    <rPh sb="2" eb="3">
      <t>ヤク</t>
    </rPh>
    <rPh sb="4" eb="5">
      <t>カネ</t>
    </rPh>
    <rPh sb="6" eb="7">
      <t>ガク</t>
    </rPh>
    <rPh sb="9" eb="11">
      <t>ゼイコミ</t>
    </rPh>
    <rPh sb="12" eb="14">
      <t>センエン</t>
    </rPh>
    <phoneticPr fontId="2"/>
  </si>
  <si>
    <t>技術者数</t>
    <rPh sb="0" eb="2">
      <t>ギジュツ</t>
    </rPh>
    <rPh sb="2" eb="3">
      <t>シャ</t>
    </rPh>
    <rPh sb="3" eb="4">
      <t>スウ</t>
    </rPh>
    <phoneticPr fontId="2"/>
  </si>
  <si>
    <t>※筑紫野市居住者を把握できない場合は、「不明」 を選択。</t>
  </si>
  <si>
    <t>建設コンサル</t>
    <rPh sb="0" eb="2">
      <t>ケンセツ</t>
    </rPh>
    <phoneticPr fontId="2"/>
  </si>
  <si>
    <r>
      <t>契約締結先が</t>
    </r>
    <r>
      <rPr>
        <sz val="11"/>
        <color rgb="FFFF0000"/>
        <rFont val="ＭＳ Ｐ明朝"/>
        <family val="1"/>
        <charset val="128"/>
      </rPr>
      <t>本社</t>
    </r>
    <r>
      <rPr>
        <sz val="11"/>
        <rFont val="ＭＳ Ｐ明朝"/>
        <family val="1"/>
        <charset val="128"/>
      </rPr>
      <t>で、</t>
    </r>
    <r>
      <rPr>
        <sz val="11"/>
        <color rgb="FFFF0000"/>
        <rFont val="ＭＳ Ｐ明朝"/>
        <family val="1"/>
        <charset val="128"/>
      </rPr>
      <t>本社</t>
    </r>
    <r>
      <rPr>
        <sz val="11"/>
        <rFont val="ＭＳ Ｐ明朝"/>
        <family val="1"/>
        <charset val="128"/>
      </rPr>
      <t>所在が筑紫野市内にある</t>
    </r>
    <rPh sb="7" eb="8">
      <t>シャ</t>
    </rPh>
    <rPh sb="11" eb="12">
      <t>シャ</t>
    </rPh>
    <phoneticPr fontId="2"/>
  </si>
  <si>
    <r>
      <t>契約締結先が</t>
    </r>
    <r>
      <rPr>
        <sz val="11"/>
        <color rgb="FFFF0000"/>
        <rFont val="ＭＳ Ｐ明朝"/>
        <family val="1"/>
        <charset val="128"/>
      </rPr>
      <t>本社</t>
    </r>
    <r>
      <rPr>
        <sz val="11"/>
        <rFont val="ＭＳ Ｐ明朝"/>
        <family val="1"/>
        <charset val="128"/>
      </rPr>
      <t>で、</t>
    </r>
    <r>
      <rPr>
        <sz val="11"/>
        <color rgb="FFFF0000"/>
        <rFont val="ＭＳ Ｐ明朝"/>
        <family val="1"/>
        <charset val="128"/>
      </rPr>
      <t>本社</t>
    </r>
    <r>
      <rPr>
        <sz val="11"/>
        <rFont val="ＭＳ Ｐ明朝"/>
        <family val="1"/>
        <charset val="128"/>
      </rPr>
      <t>所在が筑紫地区内にある</t>
    </r>
    <rPh sb="7" eb="8">
      <t>シャ</t>
    </rPh>
    <rPh sb="11" eb="12">
      <t>シャ</t>
    </rPh>
    <phoneticPr fontId="2"/>
  </si>
  <si>
    <r>
      <t>契約締結先が</t>
    </r>
    <r>
      <rPr>
        <sz val="11"/>
        <color rgb="FFFF0000"/>
        <rFont val="ＭＳ Ｐ明朝"/>
        <family val="1"/>
        <charset val="128"/>
      </rPr>
      <t>本社</t>
    </r>
    <r>
      <rPr>
        <sz val="11"/>
        <rFont val="ＭＳ Ｐ明朝"/>
        <family val="1"/>
        <charset val="128"/>
      </rPr>
      <t>で、</t>
    </r>
    <r>
      <rPr>
        <sz val="11"/>
        <color rgb="FFFF0000"/>
        <rFont val="ＭＳ Ｐ明朝"/>
        <family val="1"/>
        <charset val="128"/>
      </rPr>
      <t>本社</t>
    </r>
    <r>
      <rPr>
        <sz val="11"/>
        <rFont val="ＭＳ Ｐ明朝"/>
        <family val="1"/>
        <charset val="128"/>
      </rPr>
      <t>所在が福岡県内にある</t>
    </r>
    <rPh sb="7" eb="8">
      <t>シャ</t>
    </rPh>
    <rPh sb="11" eb="12">
      <t>シャ</t>
    </rPh>
    <phoneticPr fontId="2"/>
  </si>
  <si>
    <r>
      <t>契約締結先が支店等で、支店及び</t>
    </r>
    <r>
      <rPr>
        <sz val="11"/>
        <color rgb="FFFF0000"/>
        <rFont val="ＭＳ Ｐ明朝"/>
        <family val="1"/>
        <charset val="128"/>
      </rPr>
      <t>本社</t>
    </r>
    <r>
      <rPr>
        <sz val="11"/>
        <rFont val="ＭＳ Ｐ明朝"/>
        <family val="1"/>
        <charset val="128"/>
      </rPr>
      <t>所在が福岡県内にある</t>
    </r>
    <rPh sb="16" eb="17">
      <t>シャ</t>
    </rPh>
    <phoneticPr fontId="2"/>
  </si>
  <si>
    <r>
      <t>契約締結先が支店等で、支店所在が福岡県内かつ</t>
    </r>
    <r>
      <rPr>
        <sz val="11"/>
        <color rgb="FFFF0000"/>
        <rFont val="ＭＳ Ｐ明朝"/>
        <family val="1"/>
        <charset val="128"/>
      </rPr>
      <t>本社</t>
    </r>
    <r>
      <rPr>
        <sz val="11"/>
        <rFont val="ＭＳ Ｐ明朝"/>
        <family val="1"/>
        <charset val="128"/>
      </rPr>
      <t>所在が福岡県外にある</t>
    </r>
    <rPh sb="23" eb="24">
      <t>シャ</t>
    </rPh>
    <phoneticPr fontId="2"/>
  </si>
  <si>
    <r>
      <t>契約締結先が</t>
    </r>
    <r>
      <rPr>
        <sz val="11"/>
        <color rgb="FFFF0000"/>
        <rFont val="ＭＳ Ｐ明朝"/>
        <family val="1"/>
        <charset val="128"/>
      </rPr>
      <t>本社</t>
    </r>
    <r>
      <rPr>
        <sz val="11"/>
        <rFont val="ＭＳ Ｐ明朝"/>
        <family val="1"/>
        <charset val="128"/>
      </rPr>
      <t>又は支店等で、所在が福岡県外にある</t>
    </r>
    <rPh sb="7" eb="8">
      <t>シャ</t>
    </rPh>
    <phoneticPr fontId="2"/>
  </si>
  <si>
    <r>
      <rPr>
        <u/>
        <sz val="11"/>
        <rFont val="ＭＳ Ｐ明朝"/>
        <family val="1"/>
        <charset val="128"/>
      </rPr>
      <t>支店等登録で代金の受領が本社である場合</t>
    </r>
    <r>
      <rPr>
        <sz val="11"/>
        <rFont val="ＭＳ Ｐ明朝"/>
        <family val="1"/>
        <charset val="128"/>
      </rPr>
      <t>のみ「１」を入力してください。</t>
    </r>
    <rPh sb="13" eb="14">
      <t>シャ</t>
    </rPh>
    <phoneticPr fontId="2"/>
  </si>
  <si>
    <r>
      <t>本社</t>
    </r>
    <r>
      <rPr>
        <sz val="11"/>
        <rFont val="ＭＳ Ｐ明朝"/>
        <family val="1"/>
        <charset val="128"/>
      </rPr>
      <t>登録</t>
    </r>
    <rPh sb="0" eb="2">
      <t>ホンシャ</t>
    </rPh>
    <rPh sb="2" eb="4">
      <t>トウロク</t>
    </rPh>
    <phoneticPr fontId="2"/>
  </si>
  <si>
    <t xml:space="preserve"> 登　録 の 種 類　（ 1.有 ）</t>
    <rPh sb="1" eb="2">
      <t>ノボル</t>
    </rPh>
    <rPh sb="3" eb="4">
      <t>ロク</t>
    </rPh>
    <rPh sb="7" eb="8">
      <t>タネ</t>
    </rPh>
    <rPh sb="9" eb="10">
      <t>タグイ</t>
    </rPh>
    <rPh sb="15" eb="16">
      <t>アリ</t>
    </rPh>
    <phoneticPr fontId="1"/>
  </si>
  <si>
    <t>測量</t>
    <rPh sb="0" eb="1">
      <t>ハカリ</t>
    </rPh>
    <rPh sb="1" eb="2">
      <t>リョウ</t>
    </rPh>
    <phoneticPr fontId="2"/>
  </si>
  <si>
    <t>建築</t>
    <rPh sb="0" eb="1">
      <t>ケン</t>
    </rPh>
    <rPh sb="1" eb="2">
      <t>チク</t>
    </rPh>
    <phoneticPr fontId="2"/>
  </si>
  <si>
    <t>建　　設　　コ　　ン　　サ　　ル　　タ　　ン　　ト</t>
    <rPh sb="0" eb="1">
      <t>ケン</t>
    </rPh>
    <rPh sb="3" eb="4">
      <t>セツ</t>
    </rPh>
    <phoneticPr fontId="2"/>
  </si>
  <si>
    <t>河川</t>
    <rPh sb="0" eb="2">
      <t>カセン</t>
    </rPh>
    <phoneticPr fontId="1"/>
  </si>
  <si>
    <t>港湾</t>
    <rPh sb="0" eb="2">
      <t>コウワン</t>
    </rPh>
    <phoneticPr fontId="1"/>
  </si>
  <si>
    <t>電力</t>
    <rPh sb="0" eb="2">
      <t>デンリョク</t>
    </rPh>
    <phoneticPr fontId="1"/>
  </si>
  <si>
    <t>道路</t>
    <rPh sb="0" eb="2">
      <t>ドウロ</t>
    </rPh>
    <phoneticPr fontId="1"/>
  </si>
  <si>
    <t>鉄道</t>
    <rPh sb="0" eb="2">
      <t>テツドウ</t>
    </rPh>
    <phoneticPr fontId="1"/>
  </si>
  <si>
    <t>上水</t>
    <rPh sb="0" eb="2">
      <t>ジョウスイ</t>
    </rPh>
    <phoneticPr fontId="1"/>
  </si>
  <si>
    <t>下水</t>
    <rPh sb="0" eb="2">
      <t>ゲスイ</t>
    </rPh>
    <phoneticPr fontId="1"/>
  </si>
  <si>
    <t>農業</t>
    <rPh sb="0" eb="2">
      <t>ノウギョウ</t>
    </rPh>
    <phoneticPr fontId="1"/>
  </si>
  <si>
    <t>森林</t>
    <rPh sb="0" eb="2">
      <t>シンリン</t>
    </rPh>
    <phoneticPr fontId="1"/>
  </si>
  <si>
    <t>水産</t>
    <rPh sb="0" eb="2">
      <t>スイサン</t>
    </rPh>
    <phoneticPr fontId="1"/>
  </si>
  <si>
    <t>廃棄</t>
    <rPh sb="0" eb="2">
      <t>ハイキ</t>
    </rPh>
    <phoneticPr fontId="1"/>
  </si>
  <si>
    <t>造園</t>
    <rPh sb="0" eb="2">
      <t>ゾウエン</t>
    </rPh>
    <phoneticPr fontId="1"/>
  </si>
  <si>
    <t>都市</t>
    <rPh sb="0" eb="2">
      <t>トシ</t>
    </rPh>
    <phoneticPr fontId="1"/>
  </si>
  <si>
    <t>地質</t>
    <rPh sb="0" eb="2">
      <t>チシツ</t>
    </rPh>
    <phoneticPr fontId="1"/>
  </si>
  <si>
    <t>土質</t>
    <rPh sb="0" eb="2">
      <t>ドシツ</t>
    </rPh>
    <phoneticPr fontId="1"/>
  </si>
  <si>
    <t>鋼構</t>
    <rPh sb="0" eb="1">
      <t>コウ</t>
    </rPh>
    <rPh sb="1" eb="2">
      <t>カマエ</t>
    </rPh>
    <phoneticPr fontId="1"/>
  </si>
  <si>
    <t>トン</t>
  </si>
  <si>
    <t>施工</t>
    <rPh sb="0" eb="2">
      <t>セコウ</t>
    </rPh>
    <phoneticPr fontId="1"/>
  </si>
  <si>
    <t>建環</t>
    <rPh sb="0" eb="1">
      <t>タテ</t>
    </rPh>
    <rPh sb="1" eb="2">
      <t>タマキ</t>
    </rPh>
    <phoneticPr fontId="1"/>
  </si>
  <si>
    <t>機械</t>
    <rPh sb="0" eb="2">
      <t>キカイ</t>
    </rPh>
    <phoneticPr fontId="1"/>
  </si>
  <si>
    <t>電子</t>
    <rPh sb="0" eb="2">
      <t>デンシ</t>
    </rPh>
    <phoneticPr fontId="1"/>
  </si>
  <si>
    <t>地調</t>
    <rPh sb="0" eb="1">
      <t>チ</t>
    </rPh>
    <rPh sb="1" eb="2">
      <t>チョウ</t>
    </rPh>
    <phoneticPr fontId="2"/>
  </si>
  <si>
    <t>補　償　コ　ン　サ　ル　タ　ン　ト</t>
    <rPh sb="0" eb="1">
      <t>タスク</t>
    </rPh>
    <rPh sb="2" eb="3">
      <t>ショウ</t>
    </rPh>
    <phoneticPr fontId="2"/>
  </si>
  <si>
    <t>不動</t>
    <rPh sb="0" eb="2">
      <t>フドウ</t>
    </rPh>
    <phoneticPr fontId="2"/>
  </si>
  <si>
    <t>土地</t>
    <rPh sb="0" eb="2">
      <t>トチ</t>
    </rPh>
    <phoneticPr fontId="2"/>
  </si>
  <si>
    <t>司法</t>
    <rPh sb="0" eb="2">
      <t>シホウ</t>
    </rPh>
    <phoneticPr fontId="2"/>
  </si>
  <si>
    <t>計量</t>
    <rPh sb="0" eb="2">
      <t>ケイリョウ</t>
    </rPh>
    <phoneticPr fontId="2"/>
  </si>
  <si>
    <t>調査</t>
    <rPh sb="0" eb="2">
      <t>チョウサ</t>
    </rPh>
    <phoneticPr fontId="1"/>
  </si>
  <si>
    <t>評価</t>
    <rPh sb="0" eb="2">
      <t>ヒョウカ</t>
    </rPh>
    <phoneticPr fontId="1"/>
  </si>
  <si>
    <t>物件</t>
    <rPh sb="0" eb="2">
      <t>ブッケン</t>
    </rPh>
    <phoneticPr fontId="1"/>
  </si>
  <si>
    <t>機工</t>
    <rPh sb="0" eb="2">
      <t>キコウ</t>
    </rPh>
    <phoneticPr fontId="1"/>
  </si>
  <si>
    <t>営業</t>
    <rPh sb="0" eb="2">
      <t>エイギョウ</t>
    </rPh>
    <phoneticPr fontId="1"/>
  </si>
  <si>
    <t>事業</t>
    <rPh sb="0" eb="2">
      <t>ジギョウ</t>
    </rPh>
    <phoneticPr fontId="1"/>
  </si>
  <si>
    <t>補償</t>
    <rPh sb="0" eb="2">
      <t>ホショウ</t>
    </rPh>
    <phoneticPr fontId="1"/>
  </si>
  <si>
    <t>総合</t>
    <rPh sb="0" eb="2">
      <t>そうごう</t>
    </rPh>
    <phoneticPr fontId="2" type="Hiragana"/>
  </si>
  <si>
    <t>（測量・建設ｺﾝｻﾙﾀﾝﾄ等業務：本社登録用）</t>
    <rPh sb="1" eb="3">
      <t>ソクリョウ</t>
    </rPh>
    <rPh sb="4" eb="6">
      <t>ケンセツ</t>
    </rPh>
    <rPh sb="13" eb="14">
      <t>ナド</t>
    </rPh>
    <rPh sb="14" eb="16">
      <t>ギョウム</t>
    </rPh>
    <rPh sb="17" eb="19">
      <t>ホンシャ</t>
    </rPh>
    <rPh sb="19" eb="22">
      <t>バンゴウヨウトウロクヨウ</t>
    </rPh>
    <phoneticPr fontId="2"/>
  </si>
  <si>
    <t>申請者【本社の代表者】</t>
    <rPh sb="0" eb="3">
      <t>シンセイシャ</t>
    </rPh>
    <rPh sb="4" eb="6">
      <t>ホンシャ</t>
    </rPh>
    <rPh sb="7" eb="10">
      <t>ダイヒョウシャ</t>
    </rPh>
    <phoneticPr fontId="2"/>
  </si>
  <si>
    <t>委任者（申請者）【本社の代表者】</t>
    <rPh sb="0" eb="3">
      <t>イニンシャ</t>
    </rPh>
    <rPh sb="4" eb="7">
      <t>シンセイシャ</t>
    </rPh>
    <rPh sb="9" eb="11">
      <t>ホンシャ</t>
    </rPh>
    <rPh sb="12" eb="15">
      <t>ダイヒョウシャ</t>
    </rPh>
    <phoneticPr fontId="2"/>
  </si>
  <si>
    <t>申請者(本社)</t>
    <rPh sb="5" eb="6">
      <t>シャ</t>
    </rPh>
    <phoneticPr fontId="2"/>
  </si>
  <si>
    <t>市内本社登録かつ市内代表者の市税に滞納のないことの証明書</t>
    <rPh sb="0" eb="2">
      <t>シナイ</t>
    </rPh>
    <rPh sb="2" eb="4">
      <t>ホンシャ</t>
    </rPh>
    <rPh sb="4" eb="6">
      <t>トウロク</t>
    </rPh>
    <rPh sb="8" eb="10">
      <t>シナイ</t>
    </rPh>
    <rPh sb="10" eb="13">
      <t>ダイヒョウシャ</t>
    </rPh>
    <rPh sb="14" eb="15">
      <t>シ</t>
    </rPh>
    <rPh sb="15" eb="16">
      <t>ゼイ</t>
    </rPh>
    <rPh sb="17" eb="19">
      <t>タイノウ</t>
    </rPh>
    <rPh sb="25" eb="28">
      <t>ショウメイショ</t>
    </rPh>
    <phoneticPr fontId="2"/>
  </si>
  <si>
    <t>使用印鑑届(本社登録の場合)</t>
    <rPh sb="0" eb="2">
      <t>シヨウ</t>
    </rPh>
    <rPh sb="2" eb="4">
      <t>インカン</t>
    </rPh>
    <rPh sb="4" eb="5">
      <t>トドケ</t>
    </rPh>
    <rPh sb="6" eb="8">
      <t>ホンシャ</t>
    </rPh>
    <rPh sb="8" eb="10">
      <t>トウロク</t>
    </rPh>
    <rPh sb="11" eb="13">
      <t>バアイ</t>
    </rPh>
    <phoneticPr fontId="2"/>
  </si>
  <si>
    <t>本 社 所 在 地</t>
    <rPh sb="0" eb="1">
      <t>ホン</t>
    </rPh>
    <rPh sb="2" eb="3">
      <t>シャ</t>
    </rPh>
    <rPh sb="4" eb="5">
      <t>ショ</t>
    </rPh>
    <rPh sb="6" eb="7">
      <t>ザイ</t>
    </rPh>
    <rPh sb="8" eb="9">
      <t>チ</t>
    </rPh>
    <phoneticPr fontId="2"/>
  </si>
  <si>
    <t>※支店等登録の場合は、提出不要です。</t>
    <rPh sb="1" eb="4">
      <t>シテントウ</t>
    </rPh>
    <rPh sb="4" eb="6">
      <t>トウロク</t>
    </rPh>
    <rPh sb="7" eb="9">
      <t>バアイ</t>
    </rPh>
    <rPh sb="11" eb="13">
      <t>テイシュツ</t>
    </rPh>
    <rPh sb="13" eb="15">
      <t>フヨウ</t>
    </rPh>
    <phoneticPr fontId="2"/>
  </si>
  <si>
    <t>※本社登録の場合は、提出不要です。</t>
    <rPh sb="1" eb="5">
      <t>ホンシャトウロク</t>
    </rPh>
    <rPh sb="6" eb="8">
      <t>バアイ</t>
    </rPh>
    <rPh sb="10" eb="12">
      <t>テイシュツ</t>
    </rPh>
    <rPh sb="12" eb="14">
      <t>フヨウ</t>
    </rPh>
    <phoneticPr fontId="2"/>
  </si>
  <si>
    <t>　筑紫野市では、業務の効率化や入札参加者の利便性の向上を図るため、電子入札を導入することを検討しております。
　つきましては、導入検討するために、前回に引き続き、「電子入札に関するアンケート」を実施しますので、下記質問の回答について、ご協力をお願いします。</t>
    <rPh sb="1" eb="5">
      <t>チクシノシ</t>
    </rPh>
    <rPh sb="8" eb="10">
      <t>ギョウム</t>
    </rPh>
    <rPh sb="11" eb="14">
      <t>コウリツカ</t>
    </rPh>
    <rPh sb="15" eb="20">
      <t>ニュウサツサンカシャ</t>
    </rPh>
    <rPh sb="21" eb="24">
      <t>リベンセイ</t>
    </rPh>
    <rPh sb="25" eb="27">
      <t>コウジョウ</t>
    </rPh>
    <rPh sb="28" eb="29">
      <t>ハカ</t>
    </rPh>
    <rPh sb="33" eb="35">
      <t>デンシ</t>
    </rPh>
    <rPh sb="35" eb="37">
      <t>ニュウサツ</t>
    </rPh>
    <rPh sb="38" eb="40">
      <t>ドウニュウ</t>
    </rPh>
    <rPh sb="45" eb="47">
      <t>ケントウ</t>
    </rPh>
    <rPh sb="73" eb="75">
      <t>ゼンカイ</t>
    </rPh>
    <rPh sb="76" eb="77">
      <t>ヒ</t>
    </rPh>
    <rPh sb="78" eb="79">
      <t>ツヅ</t>
    </rPh>
    <rPh sb="105" eb="107">
      <t>カキ</t>
    </rPh>
    <phoneticPr fontId="63"/>
  </si>
  <si>
    <r>
      <rPr>
        <sz val="8"/>
        <rFont val="ＭＳ Ｐ明朝"/>
        <family val="1"/>
        <charset val="128"/>
      </rPr>
      <t>　　　　　　　ふりがな</t>
    </r>
    <r>
      <rPr>
        <sz val="10"/>
        <rFont val="ＭＳ Ｐ明朝"/>
        <family val="1"/>
        <charset val="128"/>
      </rPr>
      <t xml:space="preserve">
申請手続担当者</t>
    </r>
    <rPh sb="12" eb="14">
      <t>シンセイ</t>
    </rPh>
    <rPh sb="14" eb="16">
      <t>テツヅ</t>
    </rPh>
    <rPh sb="16" eb="19">
      <t>タントウシャ</t>
    </rPh>
    <phoneticPr fontId="2"/>
  </si>
  <si>
    <t>　私は、令和８年４月１日から令和１０年３月３１日までの期間、上記の印鑑を筑紫野市における下記事項の行為に対して使用したいので届出します。</t>
    <rPh sb="1" eb="2">
      <t>ワタクシ</t>
    </rPh>
    <rPh sb="4" eb="6">
      <t>レイワ</t>
    </rPh>
    <rPh sb="7" eb="8">
      <t>ネン</t>
    </rPh>
    <rPh sb="9" eb="10">
      <t>ガツ</t>
    </rPh>
    <rPh sb="11" eb="12">
      <t>ニチ</t>
    </rPh>
    <rPh sb="18" eb="19">
      <t>ネン</t>
    </rPh>
    <rPh sb="20" eb="21">
      <t>ガツ</t>
    </rPh>
    <rPh sb="23" eb="24">
      <t>ニチ</t>
    </rPh>
    <rPh sb="27" eb="29">
      <t>キカン</t>
    </rPh>
    <rPh sb="36" eb="40">
      <t>チクシノシ</t>
    </rPh>
    <rPh sb="44" eb="46">
      <t>カキ</t>
    </rPh>
    <rPh sb="46" eb="48">
      <t>ジコウ</t>
    </rPh>
    <rPh sb="49" eb="51">
      <t>コウイ</t>
    </rPh>
    <rPh sb="52" eb="53">
      <t>タイ</t>
    </rPh>
    <rPh sb="55" eb="57">
      <t>シヨウ</t>
    </rPh>
    <rPh sb="62" eb="64">
      <t>トドケデ</t>
    </rPh>
    <phoneticPr fontId="2"/>
  </si>
  <si>
    <t>　　令和８年４月１日から令和１０年３月３１日まで</t>
    <rPh sb="2" eb="4">
      <t>レイワ</t>
    </rPh>
    <rPh sb="5" eb="6">
      <t>ネン</t>
    </rPh>
    <rPh sb="7" eb="8">
      <t>ガツ</t>
    </rPh>
    <rPh sb="9" eb="10">
      <t>ニチ</t>
    </rPh>
    <rPh sb="12" eb="14">
      <t>レイワ</t>
    </rPh>
    <rPh sb="16" eb="17">
      <t>ネン</t>
    </rPh>
    <rPh sb="18" eb="19">
      <t>ガツ</t>
    </rPh>
    <rPh sb="21" eb="22">
      <t>ニチ</t>
    </rPh>
    <phoneticPr fontId="2"/>
  </si>
  <si>
    <t>　令和８・９年度において、筑紫野市で行われる測量・建設コンサルタント等業務に係る競争に参加する資格の審査を申請します。
　なお、この資格審査申請書および添付書類の内容については、事実と相違ないことを誓約します。また、この資格審査申請書および添付書類の内容、ならびに筑紫野市との契約に関する内容と評価、指名停止措置については、競争入札参加資格認定後、筑紫野市において情報公開されることに同意します。</t>
    <rPh sb="1" eb="3">
      <t>レイワ</t>
    </rPh>
    <rPh sb="22" eb="24">
      <t>ソクリョウ</t>
    </rPh>
    <rPh sb="34" eb="35">
      <t>ナド</t>
    </rPh>
    <rPh sb="35" eb="37">
      <t>ギョウム</t>
    </rPh>
    <rPh sb="38" eb="39">
      <t>カカ</t>
    </rPh>
    <rPh sb="53" eb="55">
      <t>シンセイ</t>
    </rPh>
    <rPh sb="144" eb="146">
      <t>ナイヨウ</t>
    </rPh>
    <rPh sb="192" eb="194">
      <t>ドウイ</t>
    </rPh>
    <phoneticPr fontId="2"/>
  </si>
  <si>
    <t>令和８・９年度
競争入札参加資格審査申請受付票</t>
    <rPh sb="0" eb="2">
      <t>レイワ</t>
    </rPh>
    <rPh sb="5" eb="7">
      <t>ネンド</t>
    </rPh>
    <rPh sb="8" eb="10">
      <t>キョウソウ</t>
    </rPh>
    <rPh sb="10" eb="12">
      <t>ニュウサツ</t>
    </rPh>
    <rPh sb="12" eb="14">
      <t>サンカ</t>
    </rPh>
    <rPh sb="14" eb="16">
      <t>シカク</t>
    </rPh>
    <rPh sb="16" eb="18">
      <t>シンサ</t>
    </rPh>
    <rPh sb="18" eb="20">
      <t>シンセイ</t>
    </rPh>
    <rPh sb="20" eb="22">
      <t>ウケツケ</t>
    </rPh>
    <rPh sb="22" eb="23">
      <t>ヒョウ</t>
    </rPh>
    <phoneticPr fontId="2"/>
  </si>
  <si>
    <t xml:space="preserve">
(1) 競争入札参加資格を有すると認定された方は有資格者名簿に登載されます。資格
　審査の結果は、有資格者名簿で確認してください。有資格者名簿は、令和８年４月
　上旬に筑紫野市情報公開コーナーおよび筑紫野市ホームページで公表します。
　　なお、資格認定結果の通知は発行しません。
(2) 競争入札参加資格の認定日および有効期間は次のとおりです。
　　認定日　　令和８年４月１日
　　有効期間　令和８年４月１日から令和１０年３月31日まで
(3) 競争入札参加資格審査申請書類の記載事項に変更が生じた場合は、速やかに変更
　届書（様式11共）に必要書類を添えて提出してください。用紙はホームページから
　ダウンロードできます。変更届が提出されず所在地等が不明になった場合は、登録
　資格を取り消す場合がありますので注意してください。
　筑紫野市ホームページ「各種様式ダウンロード」
　https://www.city.chikushino.fukuoka.jp/soshiki/6/1060.html</t>
    <rPh sb="5" eb="7">
      <t>キョウソウ</t>
    </rPh>
    <rPh sb="7" eb="9">
      <t>ニュウサツ</t>
    </rPh>
    <rPh sb="9" eb="11">
      <t>サンカ</t>
    </rPh>
    <rPh sb="11" eb="13">
      <t>シカク</t>
    </rPh>
    <rPh sb="14" eb="15">
      <t>ユウ</t>
    </rPh>
    <rPh sb="18" eb="20">
      <t>ニンテイ</t>
    </rPh>
    <rPh sb="23" eb="24">
      <t>カタ</t>
    </rPh>
    <rPh sb="25" eb="29">
      <t>ユウシカクシャ</t>
    </rPh>
    <rPh sb="29" eb="31">
      <t>メイボ</t>
    </rPh>
    <rPh sb="32" eb="34">
      <t>トウサイ</t>
    </rPh>
    <rPh sb="39" eb="41">
      <t>シカク</t>
    </rPh>
    <rPh sb="43" eb="45">
      <t>シンサ</t>
    </rPh>
    <rPh sb="46" eb="48">
      <t>ケッカ</t>
    </rPh>
    <rPh sb="50" eb="54">
      <t>ユウシカクシャ</t>
    </rPh>
    <rPh sb="54" eb="56">
      <t>メイボ</t>
    </rPh>
    <rPh sb="57" eb="59">
      <t>カクニン</t>
    </rPh>
    <rPh sb="66" eb="70">
      <t>ユウシカクシャ</t>
    </rPh>
    <rPh sb="70" eb="72">
      <t>メイボ</t>
    </rPh>
    <rPh sb="77" eb="78">
      <t>ネン</t>
    </rPh>
    <rPh sb="79" eb="80">
      <t>ガツ</t>
    </rPh>
    <rPh sb="82" eb="84">
      <t>ジョウジュン</t>
    </rPh>
    <rPh sb="85" eb="89">
      <t>チクシノシ</t>
    </rPh>
    <rPh sb="89" eb="91">
      <t>ジョウホウ</t>
    </rPh>
    <rPh sb="91" eb="93">
      <t>コウカイ</t>
    </rPh>
    <rPh sb="100" eb="104">
      <t>チクシノシ</t>
    </rPh>
    <rPh sb="111" eb="113">
      <t>コウヒョウ</t>
    </rPh>
    <rPh sb="123" eb="125">
      <t>シカク</t>
    </rPh>
    <rPh sb="125" eb="127">
      <t>ニンテイ</t>
    </rPh>
    <rPh sb="127" eb="129">
      <t>ケッカ</t>
    </rPh>
    <rPh sb="130" eb="132">
      <t>ツウチ</t>
    </rPh>
    <rPh sb="133" eb="135">
      <t>ハッコウ</t>
    </rPh>
    <rPh sb="146" eb="148">
      <t>キョウソウ</t>
    </rPh>
    <rPh sb="148" eb="150">
      <t>ニュウサツ</t>
    </rPh>
    <rPh sb="150" eb="152">
      <t>サンカ</t>
    </rPh>
    <rPh sb="152" eb="154">
      <t>シカク</t>
    </rPh>
    <rPh sb="155" eb="157">
      <t>ニンテイ</t>
    </rPh>
    <rPh sb="157" eb="158">
      <t>ビ</t>
    </rPh>
    <rPh sb="161" eb="163">
      <t>ユウコウ</t>
    </rPh>
    <rPh sb="163" eb="165">
      <t>キカン</t>
    </rPh>
    <rPh sb="166" eb="167">
      <t>ツギ</t>
    </rPh>
    <rPh sb="177" eb="179">
      <t>ニンテイ</t>
    </rPh>
    <rPh sb="179" eb="180">
      <t>ビ</t>
    </rPh>
    <rPh sb="185" eb="186">
      <t>ネン</t>
    </rPh>
    <rPh sb="187" eb="188">
      <t>ガツ</t>
    </rPh>
    <rPh sb="189" eb="190">
      <t>ニチ</t>
    </rPh>
    <rPh sb="193" eb="195">
      <t>ユウコウ</t>
    </rPh>
    <rPh sb="195" eb="197">
      <t>キカン</t>
    </rPh>
    <rPh sb="201" eb="202">
      <t>ネン</t>
    </rPh>
    <rPh sb="203" eb="204">
      <t>ガツ</t>
    </rPh>
    <rPh sb="205" eb="206">
      <t>ニチ</t>
    </rPh>
    <rPh sb="212" eb="213">
      <t>ネン</t>
    </rPh>
    <rPh sb="214" eb="215">
      <t>ガツ</t>
    </rPh>
    <rPh sb="217" eb="218">
      <t>ニチ</t>
    </rPh>
    <rPh sb="226" eb="228">
      <t>キョウソウ</t>
    </rPh>
    <rPh sb="228" eb="230">
      <t>ニュウサツ</t>
    </rPh>
    <rPh sb="230" eb="232">
      <t>サンカ</t>
    </rPh>
    <rPh sb="232" eb="234">
      <t>シカク</t>
    </rPh>
    <rPh sb="234" eb="236">
      <t>シンサ</t>
    </rPh>
    <rPh sb="236" eb="238">
      <t>シンセイ</t>
    </rPh>
    <rPh sb="238" eb="240">
      <t>ショルイ</t>
    </rPh>
    <rPh sb="241" eb="243">
      <t>キサイ</t>
    </rPh>
    <rPh sb="243" eb="245">
      <t>ジコウ</t>
    </rPh>
    <rPh sb="246" eb="248">
      <t>ヘンコウ</t>
    </rPh>
    <rPh sb="249" eb="250">
      <t>ショウ</t>
    </rPh>
    <rPh sb="252" eb="254">
      <t>バアイ</t>
    </rPh>
    <rPh sb="256" eb="257">
      <t>スミ</t>
    </rPh>
    <rPh sb="260" eb="262">
      <t>ヘンコウ</t>
    </rPh>
    <rPh sb="264" eb="266">
      <t>トドケショ</t>
    </rPh>
    <rPh sb="267" eb="269">
      <t>ヨウシキ</t>
    </rPh>
    <rPh sb="271" eb="272">
      <t>キョウ</t>
    </rPh>
    <rPh sb="274" eb="276">
      <t>ヒツヨウ</t>
    </rPh>
    <rPh sb="276" eb="278">
      <t>ショルイ</t>
    </rPh>
    <rPh sb="279" eb="280">
      <t>ソ</t>
    </rPh>
    <rPh sb="282" eb="284">
      <t>テイシュツ</t>
    </rPh>
    <rPh sb="291" eb="293">
      <t>ヨウシ</t>
    </rPh>
    <rPh sb="315" eb="318">
      <t>ヘンコウトドケ</t>
    </rPh>
    <rPh sb="319" eb="321">
      <t>テイシュツ</t>
    </rPh>
    <rPh sb="324" eb="328">
      <t>ショザイチトウ</t>
    </rPh>
    <rPh sb="329" eb="331">
      <t>フメイ</t>
    </rPh>
    <rPh sb="335" eb="337">
      <t>バアイ</t>
    </rPh>
    <rPh sb="339" eb="341">
      <t>トウロク</t>
    </rPh>
    <rPh sb="343" eb="345">
      <t>シカク</t>
    </rPh>
    <rPh sb="346" eb="347">
      <t>ト</t>
    </rPh>
    <rPh sb="348" eb="349">
      <t>ケ</t>
    </rPh>
    <rPh sb="350" eb="352">
      <t>バアイ</t>
    </rPh>
    <rPh sb="359" eb="361">
      <t>チュウイ</t>
    </rPh>
    <rPh sb="372" eb="376">
      <t>チクシノシ</t>
    </rPh>
    <rPh sb="383" eb="385">
      <t>カクシュ</t>
    </rPh>
    <rPh sb="385" eb="387">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</si>
</sst>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quot;¥&quot;#,##0_);[Red]\(&quot;¥&quot;#,##0\)"/>
    <numFmt numFmtId="177" formatCode="00"/>
    <numFmt numFmtId="178" formatCode="0000"/>
    <numFmt numFmtId="179" formatCode="000"/>
    <numFmt numFmtId="180" formatCode="0000000"/>
    <numFmt numFmtId="181" formatCode="#,##0;&quot;△&quot;#,##0"/>
    <numFmt numFmtId="182" formatCode="#,##0_ "/>
    <numFmt numFmtId="183" formatCode="0&quot;年&quot;"/>
    <numFmt numFmtId="184" formatCode="0&quot;人&quot;"/>
    <numFmt numFmtId="185" formatCode="[$-411]gee\.\ mm\.\ dd;@"/>
    <numFmt numFmtId="186" formatCode="0&quot;才&quot;"/>
    <numFmt numFmtId="187" formatCode="[$-411]ge\.m\.d;@"/>
    <numFmt numFmtId="188" formatCode="0_);[Red]\(0\)"/>
    <numFmt numFmtId="189" formatCode="#,##0_);[Red]\(#,##0\)"/>
  </numFmts>
  <fonts count="69" x14ac:knownFonts="1">
    <font>
      <sz val="11"/>
      <name val="ＭＳ Ｐゴシック"/>
      <family val="3"/>
      <charset val="128"/>
    </font>
    <font>
      <sz val="11"/>
      <name val="ＭＳ Ｐゴシック"/>
      <family val="3"/>
      <charset val="128"/>
    </font>
    <font>
      <sz val="6"/>
      <name val="ＭＳ Ｐゴシック"/>
      <family val="3"/>
      <charset val="128"/>
    </font>
    <font>
      <sz val="9"/>
      <name val="ＭＳ Ｐ明朝"/>
      <family val="1"/>
      <charset val="128"/>
    </font>
    <font>
      <sz val="11"/>
      <name val="ＭＳ Ｐ明朝"/>
      <family val="1"/>
      <charset val="128"/>
    </font>
    <font>
      <sz val="16"/>
      <name val="ＭＳ Ｐ明朝"/>
      <family val="1"/>
      <charset val="128"/>
    </font>
    <font>
      <sz val="10"/>
      <name val="ＭＳ Ｐ明朝"/>
      <family val="1"/>
      <charset val="128"/>
    </font>
    <font>
      <sz val="8"/>
      <name val="ＭＳ Ｐ明朝"/>
      <family val="1"/>
      <charset val="128"/>
    </font>
    <font>
      <sz val="14"/>
      <name val="ＭＳ Ｐ明朝"/>
      <family val="1"/>
      <charset val="128"/>
    </font>
    <font>
      <sz val="7"/>
      <name val="ＭＳ Ｐ明朝"/>
      <family val="1"/>
      <charset val="128"/>
    </font>
    <font>
      <sz val="9"/>
      <name val="ＭＳ Ｐゴシック"/>
      <family val="3"/>
      <charset val="128"/>
    </font>
    <font>
      <sz val="8"/>
      <name val="ＭＳ Ｐゴシック"/>
      <family val="3"/>
      <charset val="128"/>
    </font>
    <font>
      <sz val="11"/>
      <name val="ＭＳ 明朝"/>
      <family val="1"/>
      <charset val="128"/>
    </font>
    <font>
      <sz val="12"/>
      <name val="ＭＳ 明朝"/>
      <family val="1"/>
      <charset val="128"/>
    </font>
    <font>
      <sz val="12"/>
      <name val="ＭＳ Ｐゴシック"/>
      <family val="3"/>
      <charset val="128"/>
    </font>
    <font>
      <sz val="11"/>
      <name val="ＭＳ ゴシック"/>
      <family val="3"/>
      <charset val="128"/>
    </font>
    <font>
      <sz val="10"/>
      <name val="ＭＳ Ｐゴシック"/>
      <family val="3"/>
      <charset val="128"/>
    </font>
    <font>
      <sz val="18"/>
      <name val="ＭＳ Ｐゴシック"/>
      <family val="3"/>
      <charset val="128"/>
    </font>
    <font>
      <sz val="10"/>
      <name val="ＭＳ 明朝"/>
      <family val="1"/>
      <charset val="128"/>
    </font>
    <font>
      <b/>
      <sz val="16"/>
      <name val="ＭＳ 明朝"/>
      <family val="1"/>
      <charset val="128"/>
    </font>
    <font>
      <sz val="14"/>
      <name val="ＭＳ 明朝"/>
      <family val="1"/>
      <charset val="128"/>
    </font>
    <font>
      <sz val="24"/>
      <name val="ＭＳ 明朝"/>
      <family val="1"/>
      <charset val="128"/>
    </font>
    <font>
      <sz val="14"/>
      <name val="ＭＳ Ｐゴシック"/>
      <family val="3"/>
      <charset val="128"/>
    </font>
    <font>
      <sz val="18"/>
      <color indexed="8"/>
      <name val="ＭＳ 明朝"/>
      <family val="1"/>
      <charset val="128"/>
    </font>
    <font>
      <sz val="40"/>
      <color indexed="8"/>
      <name val="ＭＳ 明朝"/>
      <family val="1"/>
      <charset val="128"/>
    </font>
    <font>
      <sz val="16"/>
      <name val="ＭＳ 明朝"/>
      <family val="1"/>
      <charset val="128"/>
    </font>
    <font>
      <b/>
      <sz val="12"/>
      <name val="ＭＳ 明朝"/>
      <family val="1"/>
      <charset val="128"/>
    </font>
    <font>
      <b/>
      <sz val="11"/>
      <name val="ＭＳ Ｐゴシック"/>
      <family val="3"/>
      <charset val="128"/>
    </font>
    <font>
      <b/>
      <sz val="11"/>
      <name val="ＭＳ 明朝"/>
      <family val="1"/>
      <charset val="128"/>
    </font>
    <font>
      <b/>
      <sz val="14"/>
      <name val="ＭＳ 明朝"/>
      <family val="1"/>
      <charset val="128"/>
    </font>
    <font>
      <sz val="22"/>
      <name val="ＭＳ 明朝"/>
      <family val="1"/>
      <charset val="128"/>
    </font>
    <font>
      <sz val="18"/>
      <name val="ＭＳ 明朝"/>
      <family val="1"/>
      <charset val="128"/>
    </font>
    <font>
      <b/>
      <sz val="18"/>
      <color indexed="10"/>
      <name val="ＭＳ Ｐゴシック"/>
      <family val="3"/>
      <charset val="128"/>
    </font>
    <font>
      <sz val="12"/>
      <name val="ＭＳ Ｐ明朝"/>
      <family val="1"/>
      <charset val="128"/>
    </font>
    <font>
      <sz val="11"/>
      <color theme="1"/>
      <name val="ＭＳ Ｐゴシック"/>
      <family val="3"/>
      <charset val="128"/>
      <scheme val="minor"/>
    </font>
    <font>
      <sz val="11"/>
      <name val="ＭＳ Ｐゴシック"/>
      <family val="3"/>
      <charset val="128"/>
      <scheme val="minor"/>
    </font>
    <font>
      <sz val="11"/>
      <color theme="1"/>
      <name val="ＭＳ Ｐ明朝"/>
      <family val="1"/>
      <charset val="128"/>
    </font>
    <font>
      <sz val="14"/>
      <color indexed="10"/>
      <name val="ＭＳ Ｐゴシック"/>
      <family val="3"/>
      <charset val="128"/>
    </font>
    <font>
      <sz val="11"/>
      <color rgb="FFFF0000"/>
      <name val="ＭＳ Ｐ明朝"/>
      <family val="1"/>
      <charset val="128"/>
    </font>
    <font>
      <sz val="11"/>
      <color rgb="FF00B050"/>
      <name val="ＭＳ Ｐ明朝"/>
      <family val="1"/>
      <charset val="128"/>
    </font>
    <font>
      <sz val="9"/>
      <color indexed="8"/>
      <name val="ＭＳ 明朝"/>
      <family val="1"/>
      <charset val="128"/>
    </font>
    <font>
      <sz val="14"/>
      <color indexed="8"/>
      <name val="ＭＳ 明朝"/>
      <family val="1"/>
      <charset val="128"/>
    </font>
    <font>
      <sz val="16"/>
      <color rgb="FF0000FF"/>
      <name val="ＭＳ 明朝"/>
      <family val="1"/>
      <charset val="128"/>
    </font>
    <font>
      <sz val="22"/>
      <color indexed="8"/>
      <name val="ＭＳ 明朝"/>
      <family val="1"/>
      <charset val="128"/>
    </font>
    <font>
      <sz val="11"/>
      <color indexed="8"/>
      <name val="ＭＳ 明朝"/>
      <family val="1"/>
      <charset val="128"/>
    </font>
    <font>
      <sz val="11"/>
      <color theme="1"/>
      <name val="ＭＳ 明朝"/>
      <family val="1"/>
      <charset val="128"/>
    </font>
    <font>
      <sz val="16"/>
      <color indexed="12"/>
      <name val="ＭＳ 明朝"/>
      <family val="1"/>
      <charset val="128"/>
    </font>
    <font>
      <b/>
      <sz val="18"/>
      <color indexed="8"/>
      <name val="ＭＳ 明朝"/>
      <family val="1"/>
      <charset val="128"/>
    </font>
    <font>
      <b/>
      <sz val="10"/>
      <color indexed="8"/>
      <name val="ＭＳ 明朝"/>
      <family val="1"/>
      <charset val="128"/>
    </font>
    <font>
      <b/>
      <sz val="20"/>
      <color indexed="8"/>
      <name val="ＭＳ 明朝"/>
      <family val="1"/>
      <charset val="128"/>
    </font>
    <font>
      <sz val="12"/>
      <color indexed="8"/>
      <name val="ＭＳ 明朝"/>
      <family val="1"/>
      <charset val="128"/>
    </font>
    <font>
      <sz val="20"/>
      <color indexed="8"/>
      <name val="ＭＳ 明朝"/>
      <family val="1"/>
      <charset val="128"/>
    </font>
    <font>
      <sz val="24"/>
      <color indexed="12"/>
      <name val="ＭＳ 明朝"/>
      <family val="1"/>
      <charset val="128"/>
    </font>
    <font>
      <sz val="9"/>
      <name val="ＭＳ 明朝"/>
      <family val="1"/>
      <charset val="128"/>
    </font>
    <font>
      <sz val="11"/>
      <color theme="0" tint="-0.499984740745262"/>
      <name val="ＭＳ 明朝"/>
      <family val="1"/>
      <charset val="128"/>
    </font>
    <font>
      <sz val="12"/>
      <color indexed="12"/>
      <name val="ＭＳ 明朝"/>
      <family val="1"/>
      <charset val="128"/>
    </font>
    <font>
      <sz val="16"/>
      <color indexed="8"/>
      <name val="ＭＳ 明朝"/>
      <family val="1"/>
      <charset val="128"/>
    </font>
    <font>
      <sz val="20"/>
      <color indexed="12"/>
      <name val="ＭＳ 明朝"/>
      <family val="1"/>
      <charset val="128"/>
    </font>
    <font>
      <b/>
      <sz val="12"/>
      <color rgb="FFFF0000"/>
      <name val="ＭＳ 明朝"/>
      <family val="1"/>
      <charset val="128"/>
    </font>
    <font>
      <b/>
      <sz val="12"/>
      <color indexed="8"/>
      <name val="ＭＳ 明朝"/>
      <family val="1"/>
      <charset val="128"/>
    </font>
    <font>
      <b/>
      <sz val="14"/>
      <color rgb="FFFF0000"/>
      <name val="ＭＳ 明朝"/>
      <family val="1"/>
      <charset val="128"/>
    </font>
    <font>
      <sz val="14"/>
      <color rgb="FFFF0000"/>
      <name val="ＭＳ 明朝"/>
      <family val="1"/>
      <charset val="128"/>
    </font>
    <font>
      <b/>
      <sz val="10"/>
      <name val="ＭＳ Ｐ明朝"/>
      <family val="1"/>
      <charset val="128"/>
    </font>
    <font>
      <sz val="6"/>
      <name val="ＭＳ Ｐゴシック"/>
      <family val="3"/>
      <charset val="128"/>
      <scheme val="minor"/>
    </font>
    <font>
      <b/>
      <sz val="11"/>
      <color theme="1"/>
      <name val="ＭＳ Ｐ明朝"/>
      <family val="1"/>
      <charset val="128"/>
    </font>
    <font>
      <u/>
      <sz val="11"/>
      <name val="ＭＳ Ｐ明朝"/>
      <family val="1"/>
      <charset val="128"/>
    </font>
    <font>
      <sz val="20"/>
      <name val="ＭＳ Ｐゴシック"/>
      <family val="3"/>
      <charset val="128"/>
    </font>
    <font>
      <u val="double"/>
      <sz val="14"/>
      <name val="ＭＳ 明朝"/>
      <family val="1"/>
      <charset val="128"/>
    </font>
    <font>
      <sz val="26"/>
      <color theme="0"/>
      <name val="ＭＳ Ｐゴシック"/>
      <family val="3"/>
      <charset val="128"/>
    </font>
  </fonts>
  <fills count="9">
    <fill>
      <patternFill patternType="none"/>
    </fill>
    <fill>
      <patternFill patternType="gray125"/>
    </fill>
    <fill>
      <patternFill patternType="solid">
        <fgColor theme="7" tint="0.59999389629810485"/>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92D050"/>
        <bgColor indexed="64"/>
      </patternFill>
    </fill>
    <fill>
      <patternFill patternType="solid">
        <fgColor rgb="FFFFFF99"/>
        <bgColor indexed="64"/>
      </patternFill>
    </fill>
    <fill>
      <patternFill patternType="solid">
        <fgColor rgb="FFFFFF66"/>
        <bgColor indexed="64"/>
      </patternFill>
    </fill>
  </fills>
  <borders count="17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hair">
        <color indexed="64"/>
      </top>
      <bottom style="hair">
        <color indexed="64"/>
      </bottom>
      <diagonal/>
    </border>
    <border>
      <left/>
      <right/>
      <top style="medium">
        <color indexed="64"/>
      </top>
      <bottom style="hair">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hair">
        <color indexed="64"/>
      </left>
      <right/>
      <top/>
      <bottom style="hair">
        <color indexed="64"/>
      </bottom>
      <diagonal/>
    </border>
    <border>
      <left/>
      <right/>
      <top style="thin">
        <color indexed="64"/>
      </top>
      <bottom style="hair">
        <color indexed="64"/>
      </bottom>
      <diagonal/>
    </border>
    <border>
      <left/>
      <right/>
      <top/>
      <bottom style="hair">
        <color indexed="64"/>
      </bottom>
      <diagonal/>
    </border>
    <border>
      <left/>
      <right style="double">
        <color indexed="64"/>
      </right>
      <top style="thin">
        <color indexed="64"/>
      </top>
      <bottom style="hair">
        <color indexed="64"/>
      </bottom>
      <diagonal/>
    </border>
    <border>
      <left style="double">
        <color indexed="64"/>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right style="thin">
        <color indexed="64"/>
      </right>
      <top style="hair">
        <color indexed="64"/>
      </top>
      <bottom style="hair">
        <color indexed="64"/>
      </bottom>
      <diagonal/>
    </border>
    <border>
      <left style="double">
        <color indexed="64"/>
      </left>
      <right/>
      <top/>
      <bottom/>
      <diagonal/>
    </border>
    <border>
      <left style="thin">
        <color indexed="64"/>
      </left>
      <right/>
      <top style="hair">
        <color indexed="64"/>
      </top>
      <bottom/>
      <diagonal/>
    </border>
    <border>
      <left style="hair">
        <color indexed="64"/>
      </left>
      <right/>
      <top style="hair">
        <color indexed="64"/>
      </top>
      <bottom/>
      <diagonal/>
    </border>
    <border>
      <left style="thin">
        <color indexed="64"/>
      </left>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double">
        <color indexed="64"/>
      </right>
      <top/>
      <bottom style="thin">
        <color indexed="64"/>
      </bottom>
      <diagonal/>
    </border>
    <border>
      <left style="double">
        <color indexed="64"/>
      </left>
      <right/>
      <top/>
      <bottom style="thin">
        <color indexed="64"/>
      </bottom>
      <diagonal/>
    </border>
    <border>
      <left style="hair">
        <color indexed="64"/>
      </left>
      <right/>
      <top style="thin">
        <color indexed="64"/>
      </top>
      <bottom style="hair">
        <color indexed="64"/>
      </bottom>
      <diagonal/>
    </border>
    <border>
      <left style="double">
        <color indexed="64"/>
      </left>
      <right/>
      <top/>
      <bottom style="hair">
        <color indexed="64"/>
      </bottom>
      <diagonal/>
    </border>
    <border>
      <left style="hair">
        <color indexed="64"/>
      </left>
      <right/>
      <top style="hair">
        <color indexed="64"/>
      </top>
      <bottom style="thin">
        <color indexed="64"/>
      </bottom>
      <diagonal/>
    </border>
    <border>
      <left style="double">
        <color indexed="64"/>
      </left>
      <right/>
      <top style="hair">
        <color indexed="64"/>
      </top>
      <bottom/>
      <diagonal/>
    </border>
    <border>
      <left/>
      <right style="thin">
        <color indexed="64"/>
      </right>
      <top style="hair">
        <color indexed="64"/>
      </top>
      <bottom style="thin">
        <color indexed="64"/>
      </bottom>
      <diagonal/>
    </border>
    <border>
      <left style="double">
        <color indexed="64"/>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top/>
      <bottom style="thin">
        <color indexed="64"/>
      </bottom>
      <diagonal/>
    </border>
    <border>
      <left/>
      <right style="thin">
        <color indexed="64"/>
      </right>
      <top style="thin">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style="thin">
        <color indexed="64"/>
      </right>
      <top/>
      <bottom style="thin">
        <color indexed="64"/>
      </bottom>
      <diagonal/>
    </border>
    <border>
      <left/>
      <right style="hair">
        <color indexed="64"/>
      </right>
      <top/>
      <bottom/>
      <diagonal/>
    </border>
    <border>
      <left style="hair">
        <color indexed="64"/>
      </left>
      <right/>
      <top style="thin">
        <color indexed="64"/>
      </top>
      <bottom/>
      <diagonal/>
    </border>
    <border>
      <left style="hair">
        <color indexed="64"/>
      </left>
      <right/>
      <top/>
      <bottom/>
      <diagonal/>
    </border>
    <border>
      <left style="thin">
        <color indexed="64"/>
      </left>
      <right/>
      <top/>
      <bottom style="thin">
        <color indexed="64"/>
      </bottom>
      <diagonal/>
    </border>
    <border>
      <left/>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right style="thin">
        <color indexed="64"/>
      </right>
      <top style="medium">
        <color indexed="64"/>
      </top>
      <bottom/>
      <diagonal/>
    </border>
    <border>
      <left/>
      <right style="thin">
        <color indexed="64"/>
      </right>
      <top/>
      <bottom style="medium">
        <color indexed="64"/>
      </bottom>
      <diagonal/>
    </border>
    <border>
      <left/>
      <right/>
      <top/>
      <bottom style="medium">
        <color indexed="64"/>
      </bottom>
      <diagonal/>
    </border>
    <border>
      <left/>
      <right style="medium">
        <color indexed="64"/>
      </right>
      <top/>
      <bottom/>
      <diagonal/>
    </border>
    <border>
      <left/>
      <right style="medium">
        <color indexed="64"/>
      </right>
      <top style="hair">
        <color indexed="64"/>
      </top>
      <bottom style="hair">
        <color indexed="64"/>
      </bottom>
      <diagonal/>
    </border>
    <border>
      <left/>
      <right style="hair">
        <color indexed="64"/>
      </right>
      <top/>
      <bottom style="hair">
        <color indexed="64"/>
      </bottom>
      <diagonal/>
    </border>
    <border>
      <left/>
      <right style="hair">
        <color indexed="64"/>
      </right>
      <top style="hair">
        <color indexed="64"/>
      </top>
      <bottom/>
      <diagonal/>
    </border>
    <border>
      <left/>
      <right style="hair">
        <color indexed="64"/>
      </right>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hair">
        <color indexed="64"/>
      </left>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style="medium">
        <color indexed="64"/>
      </bottom>
      <diagonal/>
    </border>
    <border>
      <left style="dotted">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style="hair">
        <color indexed="64"/>
      </left>
      <right style="thin">
        <color indexed="64"/>
      </right>
      <top style="hair">
        <color indexed="64"/>
      </top>
      <bottom style="hair">
        <color indexed="64"/>
      </bottom>
      <diagonal/>
    </border>
    <border>
      <left style="thin">
        <color indexed="64"/>
      </left>
      <right/>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medium">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right style="hair">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medium">
        <color indexed="64"/>
      </left>
      <right/>
      <top style="thin">
        <color indexed="64"/>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right style="medium">
        <color indexed="64"/>
      </right>
      <top style="thin">
        <color indexed="64"/>
      </top>
      <bottom style="hair">
        <color indexed="64"/>
      </bottom>
      <diagonal/>
    </border>
    <border>
      <left style="hair">
        <color indexed="64"/>
      </left>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top style="thin">
        <color indexed="64"/>
      </top>
      <bottom/>
      <diagonal/>
    </border>
    <border>
      <left/>
      <right style="medium">
        <color indexed="64"/>
      </right>
      <top style="hair">
        <color indexed="64"/>
      </top>
      <bottom style="medium">
        <color indexed="64"/>
      </bottom>
      <diagonal/>
    </border>
    <border>
      <left style="hair">
        <color indexed="64"/>
      </left>
      <right style="hair">
        <color indexed="64"/>
      </right>
      <top/>
      <bottom style="hair">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double">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double">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double">
        <color indexed="64"/>
      </right>
      <top/>
      <bottom style="thin">
        <color indexed="64"/>
      </bottom>
      <diagonal style="thin">
        <color indexed="64"/>
      </diagonal>
    </border>
    <border>
      <left/>
      <right style="hair">
        <color indexed="64"/>
      </right>
      <top/>
      <bottom style="thin">
        <color indexed="64"/>
      </bottom>
      <diagonal/>
    </border>
    <border>
      <left style="hair">
        <color indexed="64"/>
      </left>
      <right/>
      <top/>
      <bottom style="thin">
        <color indexed="64"/>
      </bottom>
      <diagonal/>
    </border>
    <border>
      <left/>
      <right style="hair">
        <color indexed="64"/>
      </right>
      <top style="hair">
        <color indexed="64"/>
      </top>
      <bottom style="medium">
        <color indexed="64"/>
      </bottom>
      <diagonal/>
    </border>
    <border>
      <left/>
      <right style="medium">
        <color indexed="64"/>
      </right>
      <top style="medium">
        <color indexed="64"/>
      </top>
      <bottom style="hair">
        <color indexed="64"/>
      </bottom>
      <diagonal/>
    </border>
    <border>
      <left style="medium">
        <color indexed="64"/>
      </left>
      <right/>
      <top style="hair">
        <color indexed="64"/>
      </top>
      <bottom/>
      <diagonal/>
    </border>
    <border>
      <left style="medium">
        <color indexed="64"/>
      </left>
      <right/>
      <top/>
      <bottom style="hair">
        <color indexed="64"/>
      </bottom>
      <diagonal/>
    </border>
    <border>
      <left/>
      <right style="medium">
        <color indexed="64"/>
      </right>
      <top style="hair">
        <color indexed="64"/>
      </top>
      <bottom/>
      <diagonal/>
    </border>
    <border>
      <left/>
      <right style="medium">
        <color indexed="64"/>
      </right>
      <top/>
      <bottom style="hair">
        <color indexed="64"/>
      </bottom>
      <diagonal/>
    </border>
    <border>
      <left style="hair">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bottom style="thin">
        <color indexed="64"/>
      </bottom>
      <diagonal/>
    </border>
    <border>
      <left/>
      <right style="dotted">
        <color indexed="64"/>
      </right>
      <top style="thin">
        <color indexed="64"/>
      </top>
      <bottom style="thin">
        <color indexed="64"/>
      </bottom>
      <diagonal/>
    </border>
    <border>
      <left/>
      <right style="dotted">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diagonalUp="1">
      <left/>
      <right style="thin">
        <color indexed="64"/>
      </right>
      <top style="thin">
        <color indexed="64"/>
      </top>
      <bottom/>
      <diagonal style="thin">
        <color indexed="64"/>
      </diagonal>
    </border>
    <border>
      <left/>
      <right style="dotted">
        <color indexed="64"/>
      </right>
      <top style="thin">
        <color indexed="64"/>
      </top>
      <bottom/>
      <diagonal/>
    </border>
    <border>
      <left style="hair">
        <color indexed="64"/>
      </left>
      <right style="thin">
        <color indexed="64"/>
      </right>
      <top/>
      <bottom style="hair">
        <color indexed="64"/>
      </bottom>
      <diagonal/>
    </border>
    <border>
      <left style="hair">
        <color indexed="64"/>
      </left>
      <right style="medium">
        <color indexed="64"/>
      </right>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dotted">
        <color indexed="64"/>
      </right>
      <top style="medium">
        <color indexed="64"/>
      </top>
      <bottom style="medium">
        <color indexed="64"/>
      </bottom>
      <diagonal/>
    </border>
    <border>
      <left style="dotted">
        <color indexed="64"/>
      </left>
      <right/>
      <top style="medium">
        <color indexed="64"/>
      </top>
      <bottom style="medium">
        <color indexed="64"/>
      </bottom>
      <diagonal/>
    </border>
    <border>
      <left style="thin">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s>
  <cellStyleXfs count="4">
    <xf numFmtId="0" fontId="0" fillId="0" borderId="0">
      <alignment vertical="center"/>
    </xf>
    <xf numFmtId="38" fontId="1" fillId="0" borderId="0" applyFont="0" applyFill="0" applyBorder="0" applyAlignment="0" applyProtection="0">
      <alignment vertical="center"/>
    </xf>
    <xf numFmtId="176" fontId="1" fillId="0" borderId="0" applyFont="0" applyFill="0" applyBorder="0" applyAlignment="0" applyProtection="0">
      <alignment vertical="center"/>
    </xf>
    <xf numFmtId="0" fontId="34" fillId="0" borderId="0">
      <alignment vertical="center"/>
    </xf>
  </cellStyleXfs>
  <cellXfs count="1301">
    <xf numFmtId="0" fontId="0" fillId="0" borderId="0" xfId="0">
      <alignment vertical="center"/>
    </xf>
    <xf numFmtId="0" fontId="4" fillId="0" borderId="0" xfId="0" applyFont="1" applyFill="1" applyProtection="1">
      <alignment vertical="center"/>
    </xf>
    <xf numFmtId="0" fontId="4" fillId="0" borderId="1" xfId="0" applyFont="1" applyFill="1" applyBorder="1" applyAlignment="1" applyProtection="1">
      <alignment horizontal="center" vertical="center"/>
    </xf>
    <xf numFmtId="0" fontId="4" fillId="0" borderId="7" xfId="0" applyFont="1" applyFill="1" applyBorder="1" applyAlignment="1" applyProtection="1">
      <alignment vertical="center"/>
    </xf>
    <xf numFmtId="0" fontId="4" fillId="0" borderId="9" xfId="0" applyFont="1" applyFill="1" applyBorder="1" applyAlignment="1" applyProtection="1">
      <alignment vertical="center"/>
    </xf>
    <xf numFmtId="0" fontId="4" fillId="0" borderId="1" xfId="0" applyFont="1" applyFill="1" applyBorder="1" applyAlignment="1" applyProtection="1">
      <alignment horizontal="center" vertical="center" shrinkToFit="1"/>
    </xf>
    <xf numFmtId="0" fontId="4" fillId="0" borderId="29" xfId="0" applyFont="1" applyFill="1" applyBorder="1" applyAlignment="1" applyProtection="1">
      <alignment vertical="center"/>
    </xf>
    <xf numFmtId="0" fontId="4" fillId="0" borderId="0" xfId="0" applyFont="1" applyFill="1" applyBorder="1" applyAlignment="1" applyProtection="1">
      <alignment vertical="center"/>
    </xf>
    <xf numFmtId="49" fontId="7" fillId="0" borderId="43" xfId="0" applyNumberFormat="1" applyFont="1" applyFill="1" applyBorder="1" applyAlignment="1" applyProtection="1">
      <alignment horizontal="center"/>
    </xf>
    <xf numFmtId="49" fontId="7" fillId="0" borderId="47" xfId="0" applyNumberFormat="1" applyFont="1" applyFill="1" applyBorder="1" applyAlignment="1" applyProtection="1">
      <alignment horizontal="center"/>
    </xf>
    <xf numFmtId="49" fontId="7" fillId="0" borderId="5" xfId="0" applyNumberFormat="1" applyFont="1" applyFill="1" applyBorder="1" applyAlignment="1" applyProtection="1">
      <alignment horizontal="center"/>
    </xf>
    <xf numFmtId="49" fontId="7" fillId="0" borderId="57" xfId="0" applyNumberFormat="1" applyFont="1" applyFill="1" applyBorder="1" applyAlignment="1" applyProtection="1">
      <alignment horizontal="center"/>
    </xf>
    <xf numFmtId="49" fontId="7" fillId="0" borderId="58" xfId="0" applyNumberFormat="1" applyFont="1" applyFill="1" applyBorder="1" applyAlignment="1" applyProtection="1">
      <alignment horizontal="center"/>
    </xf>
    <xf numFmtId="0" fontId="4" fillId="0" borderId="40" xfId="0" applyFont="1" applyFill="1" applyBorder="1" applyProtection="1">
      <alignment vertical="center"/>
    </xf>
    <xf numFmtId="0" fontId="12" fillId="0" borderId="0" xfId="0" applyFont="1" applyFill="1" applyProtection="1">
      <alignment vertical="center"/>
    </xf>
    <xf numFmtId="0" fontId="0" fillId="2" borderId="0" xfId="0" applyFill="1" applyProtection="1">
      <alignment vertical="center"/>
    </xf>
    <xf numFmtId="0" fontId="13" fillId="0" borderId="0" xfId="0" applyFont="1" applyFill="1" applyProtection="1">
      <alignment vertical="center"/>
    </xf>
    <xf numFmtId="0" fontId="35" fillId="0" borderId="0" xfId="0" applyFont="1" applyFill="1" applyProtection="1">
      <alignment vertical="center"/>
    </xf>
    <xf numFmtId="0" fontId="26" fillId="0" borderId="0" xfId="0" applyFont="1" applyFill="1" applyProtection="1">
      <alignment vertical="center"/>
    </xf>
    <xf numFmtId="0" fontId="14" fillId="0" borderId="0" xfId="0" applyFont="1" applyFill="1" applyAlignment="1" applyProtection="1">
      <alignment vertical="center"/>
    </xf>
    <xf numFmtId="0" fontId="13" fillId="0" borderId="59" xfId="0" applyFont="1" applyFill="1" applyBorder="1" applyProtection="1">
      <alignment vertical="center"/>
    </xf>
    <xf numFmtId="0" fontId="12" fillId="0" borderId="59" xfId="0" applyFont="1" applyFill="1" applyBorder="1" applyProtection="1">
      <alignment vertical="center"/>
    </xf>
    <xf numFmtId="0" fontId="28" fillId="0" borderId="12" xfId="0" applyFont="1" applyFill="1" applyBorder="1" applyProtection="1">
      <alignment vertical="center"/>
    </xf>
    <xf numFmtId="0" fontId="28" fillId="0" borderId="61" xfId="0" applyFont="1" applyFill="1" applyBorder="1" applyProtection="1">
      <alignment vertical="center"/>
    </xf>
    <xf numFmtId="0" fontId="16" fillId="0" borderId="0" xfId="0" applyFont="1" applyFill="1" applyAlignment="1" applyProtection="1">
      <alignment horizontal="center" vertical="top"/>
    </xf>
    <xf numFmtId="0" fontId="12" fillId="3" borderId="0" xfId="0" applyFont="1" applyFill="1" applyProtection="1">
      <alignment vertical="center"/>
    </xf>
    <xf numFmtId="0" fontId="0" fillId="3" borderId="0" xfId="0" applyFill="1" applyProtection="1">
      <alignment vertical="center"/>
    </xf>
    <xf numFmtId="0" fontId="26" fillId="3" borderId="0" xfId="0" applyFont="1" applyFill="1" applyProtection="1">
      <alignment vertical="center"/>
    </xf>
    <xf numFmtId="0" fontId="35" fillId="3" borderId="0" xfId="0" applyFont="1" applyFill="1" applyProtection="1">
      <alignment vertical="center"/>
    </xf>
    <xf numFmtId="0" fontId="35" fillId="2" borderId="0" xfId="0" applyFont="1" applyFill="1" applyProtection="1">
      <alignment vertical="center"/>
    </xf>
    <xf numFmtId="0" fontId="13" fillId="3" borderId="0" xfId="0" applyFont="1" applyFill="1" applyProtection="1">
      <alignment vertical="center"/>
    </xf>
    <xf numFmtId="0" fontId="13" fillId="3" borderId="59" xfId="0" applyFont="1" applyFill="1" applyBorder="1" applyProtection="1">
      <alignment vertical="center"/>
    </xf>
    <xf numFmtId="0" fontId="12" fillId="3" borderId="59" xfId="0" applyFont="1" applyFill="1" applyBorder="1" applyProtection="1">
      <alignment vertical="center"/>
    </xf>
    <xf numFmtId="0" fontId="14" fillId="3" borderId="0" xfId="0" applyNumberFormat="1" applyFont="1" applyFill="1" applyBorder="1" applyAlignment="1" applyProtection="1">
      <alignment vertical="center"/>
    </xf>
    <xf numFmtId="0" fontId="28" fillId="3" borderId="12" xfId="0" applyFont="1" applyFill="1" applyBorder="1" applyProtection="1">
      <alignment vertical="center"/>
    </xf>
    <xf numFmtId="0" fontId="28" fillId="3" borderId="61" xfId="0" applyFont="1" applyFill="1" applyBorder="1" applyProtection="1">
      <alignment vertical="center"/>
    </xf>
    <xf numFmtId="0" fontId="18" fillId="3" borderId="0" xfId="0" applyFont="1" applyFill="1" applyAlignment="1" applyProtection="1">
      <alignment horizontal="center" vertical="top"/>
    </xf>
    <xf numFmtId="0" fontId="12" fillId="3" borderId="0" xfId="0" applyFont="1" applyFill="1" applyAlignment="1" applyProtection="1">
      <alignment horizontal="center" vertical="top"/>
    </xf>
    <xf numFmtId="0" fontId="12" fillId="3" borderId="60" xfId="0" applyFont="1" applyFill="1" applyBorder="1" applyProtection="1">
      <alignment vertical="center"/>
    </xf>
    <xf numFmtId="0" fontId="12" fillId="3" borderId="0" xfId="0" applyFont="1" applyFill="1" applyBorder="1" applyProtection="1">
      <alignment vertical="center"/>
    </xf>
    <xf numFmtId="0" fontId="12" fillId="3" borderId="65" xfId="0" applyFont="1" applyFill="1" applyBorder="1" applyProtection="1">
      <alignment vertical="center"/>
    </xf>
    <xf numFmtId="0" fontId="13" fillId="2" borderId="0" xfId="0" applyFont="1" applyFill="1" applyProtection="1">
      <alignment vertical="center"/>
    </xf>
    <xf numFmtId="0" fontId="13" fillId="3" borderId="60" xfId="0" applyFont="1" applyFill="1" applyBorder="1" applyProtection="1">
      <alignment vertical="center"/>
    </xf>
    <xf numFmtId="0" fontId="13" fillId="3" borderId="0" xfId="0" applyFont="1" applyFill="1" applyAlignment="1" applyProtection="1">
      <alignment horizontal="center" vertical="top"/>
    </xf>
    <xf numFmtId="0" fontId="13" fillId="2" borderId="0" xfId="0" applyFont="1" applyFill="1" applyBorder="1" applyProtection="1">
      <alignment vertical="center"/>
    </xf>
    <xf numFmtId="0" fontId="13" fillId="3" borderId="0" xfId="0" applyFont="1" applyFill="1" applyBorder="1" applyProtection="1">
      <alignment vertical="center"/>
    </xf>
    <xf numFmtId="0" fontId="13" fillId="3" borderId="68" xfId="0" applyNumberFormat="1" applyFont="1" applyFill="1" applyBorder="1" applyAlignment="1" applyProtection="1">
      <alignment vertical="center"/>
    </xf>
    <xf numFmtId="0" fontId="13" fillId="3" borderId="0" xfId="0" applyNumberFormat="1" applyFont="1" applyFill="1" applyBorder="1" applyAlignment="1" applyProtection="1">
      <alignment vertical="center"/>
    </xf>
    <xf numFmtId="0" fontId="26" fillId="3" borderId="12" xfId="0" applyFont="1" applyFill="1" applyBorder="1" applyProtection="1">
      <alignment vertical="center"/>
    </xf>
    <xf numFmtId="0" fontId="26" fillId="3" borderId="12" xfId="0" applyNumberFormat="1" applyFont="1" applyFill="1" applyBorder="1" applyAlignment="1" applyProtection="1">
      <alignment vertical="center"/>
    </xf>
    <xf numFmtId="0" fontId="26" fillId="3" borderId="69" xfId="0" applyFont="1" applyFill="1" applyBorder="1" applyProtection="1">
      <alignment vertical="center"/>
    </xf>
    <xf numFmtId="0" fontId="26" fillId="3" borderId="59" xfId="0" applyFont="1" applyFill="1" applyBorder="1" applyAlignment="1" applyProtection="1">
      <alignment vertical="center"/>
    </xf>
    <xf numFmtId="0" fontId="13" fillId="3" borderId="66" xfId="0" applyFont="1" applyFill="1" applyBorder="1" applyAlignment="1" applyProtection="1">
      <alignment vertical="center"/>
    </xf>
    <xf numFmtId="0" fontId="13" fillId="3" borderId="67" xfId="0" applyFont="1" applyFill="1" applyBorder="1" applyProtection="1">
      <alignment vertical="center"/>
    </xf>
    <xf numFmtId="0" fontId="15" fillId="3" borderId="0" xfId="0" applyFont="1" applyFill="1" applyAlignment="1" applyProtection="1">
      <alignment vertical="center"/>
    </xf>
    <xf numFmtId="0" fontId="15" fillId="3" borderId="0" xfId="0" applyFont="1" applyFill="1" applyProtection="1">
      <alignment vertical="center"/>
    </xf>
    <xf numFmtId="0" fontId="23" fillId="0" borderId="0" xfId="3" applyFont="1" applyAlignment="1" applyProtection="1">
      <alignment horizontal="left" vertical="center"/>
    </xf>
    <xf numFmtId="0" fontId="19" fillId="3" borderId="0" xfId="0" applyFont="1" applyFill="1" applyProtection="1">
      <alignment vertical="center"/>
    </xf>
    <xf numFmtId="0" fontId="16" fillId="3" borderId="0" xfId="0" applyFont="1" applyFill="1" applyAlignment="1" applyProtection="1">
      <alignment horizontal="center" vertical="top"/>
    </xf>
    <xf numFmtId="0" fontId="0" fillId="3" borderId="0" xfId="0" applyFill="1" applyAlignment="1" applyProtection="1">
      <alignment vertical="top" wrapText="1"/>
    </xf>
    <xf numFmtId="0" fontId="10" fillId="3" borderId="0" xfId="0" applyFont="1" applyFill="1" applyAlignment="1" applyProtection="1">
      <alignment vertical="center"/>
    </xf>
    <xf numFmtId="0" fontId="19" fillId="3" borderId="18" xfId="0" applyFont="1" applyFill="1" applyBorder="1" applyProtection="1">
      <alignment vertical="center"/>
    </xf>
    <xf numFmtId="0" fontId="19" fillId="3" borderId="0" xfId="0" applyFont="1" applyFill="1" applyBorder="1" applyProtection="1">
      <alignment vertical="center"/>
    </xf>
    <xf numFmtId="0" fontId="19" fillId="2" borderId="0" xfId="0" applyFont="1" applyFill="1" applyProtection="1">
      <alignment vertical="center"/>
    </xf>
    <xf numFmtId="0" fontId="28" fillId="0" borderId="0" xfId="0" applyFont="1" applyFill="1" applyBorder="1" applyAlignment="1" applyProtection="1">
      <alignment vertical="center"/>
    </xf>
    <xf numFmtId="0" fontId="29" fillId="0" borderId="0" xfId="0" applyFont="1" applyFill="1" applyBorder="1" applyAlignment="1" applyProtection="1">
      <alignment vertical="center"/>
    </xf>
    <xf numFmtId="0" fontId="12" fillId="0" borderId="0" xfId="0" applyFont="1" applyFill="1" applyBorder="1" applyAlignment="1" applyProtection="1">
      <alignment horizontal="center" vertical="center" shrinkToFit="1"/>
    </xf>
    <xf numFmtId="0" fontId="0" fillId="4" borderId="0" xfId="0" applyFill="1">
      <alignment vertical="center"/>
    </xf>
    <xf numFmtId="0" fontId="13" fillId="3" borderId="0" xfId="0" applyFont="1" applyFill="1">
      <alignment vertical="center"/>
    </xf>
    <xf numFmtId="0" fontId="13" fillId="3" borderId="0" xfId="0" applyFont="1" applyFill="1" applyAlignment="1">
      <alignment vertical="center"/>
    </xf>
    <xf numFmtId="0" fontId="4" fillId="0" borderId="0" xfId="0" applyFont="1" applyFill="1" applyBorder="1" applyAlignment="1" applyProtection="1">
      <alignment horizontal="center" vertical="center" wrapText="1"/>
    </xf>
    <xf numFmtId="0" fontId="4" fillId="0" borderId="0" xfId="0" applyFont="1" applyFill="1" applyBorder="1" applyAlignment="1" applyProtection="1">
      <alignment horizontal="center" vertical="center"/>
    </xf>
    <xf numFmtId="0" fontId="4" fillId="0" borderId="42" xfId="0" applyFont="1" applyFill="1" applyBorder="1" applyAlignment="1" applyProtection="1">
      <alignment horizontal="center" vertical="center"/>
    </xf>
    <xf numFmtId="0" fontId="4" fillId="4" borderId="0" xfId="0" applyFont="1" applyFill="1" applyProtection="1">
      <alignment vertical="center"/>
    </xf>
    <xf numFmtId="0" fontId="4" fillId="4" borderId="0" xfId="0" applyFont="1" applyFill="1" applyBorder="1" applyProtection="1">
      <alignment vertical="center"/>
    </xf>
    <xf numFmtId="0" fontId="3" fillId="0" borderId="0" xfId="0" applyFont="1" applyFill="1" applyAlignment="1" applyProtection="1">
      <alignment vertical="top"/>
    </xf>
    <xf numFmtId="0" fontId="4" fillId="0" borderId="9" xfId="0" applyFont="1" applyFill="1" applyBorder="1" applyAlignment="1" applyProtection="1">
      <alignment horizontal="center" vertical="center"/>
    </xf>
    <xf numFmtId="0" fontId="4" fillId="0" borderId="0" xfId="0" applyFont="1" applyFill="1" applyBorder="1" applyProtection="1">
      <alignment vertical="center"/>
    </xf>
    <xf numFmtId="0" fontId="4" fillId="0" borderId="10" xfId="0" applyFont="1" applyFill="1" applyBorder="1" applyAlignment="1" applyProtection="1">
      <alignment vertical="center"/>
    </xf>
    <xf numFmtId="0" fontId="4" fillId="0" borderId="5" xfId="0" applyFont="1" applyFill="1" applyBorder="1" applyProtection="1">
      <alignment vertical="center"/>
    </xf>
    <xf numFmtId="0" fontId="3" fillId="0" borderId="7" xfId="0" applyFont="1" applyFill="1" applyBorder="1" applyAlignment="1" applyProtection="1">
      <alignment horizontal="center" vertical="center"/>
    </xf>
    <xf numFmtId="0" fontId="0" fillId="0" borderId="9" xfId="0" applyFill="1" applyBorder="1" applyAlignment="1" applyProtection="1">
      <alignment horizontal="distributed" vertical="center"/>
    </xf>
    <xf numFmtId="0" fontId="9" fillId="0" borderId="15" xfId="0" applyFont="1" applyFill="1" applyBorder="1" applyAlignment="1" applyProtection="1">
      <alignment horizontal="center"/>
    </xf>
    <xf numFmtId="0" fontId="3" fillId="0" borderId="14" xfId="0" applyFont="1" applyFill="1" applyBorder="1" applyAlignment="1" applyProtection="1">
      <alignment horizontal="center" vertical="center"/>
    </xf>
    <xf numFmtId="0" fontId="3" fillId="0" borderId="9" xfId="0" applyFont="1" applyFill="1" applyBorder="1" applyAlignment="1" applyProtection="1">
      <alignment horizontal="distributed" vertical="center"/>
    </xf>
    <xf numFmtId="0" fontId="9" fillId="0" borderId="10" xfId="0" applyFont="1" applyFill="1" applyBorder="1" applyAlignment="1" applyProtection="1">
      <alignment horizontal="center"/>
    </xf>
    <xf numFmtId="0" fontId="3" fillId="0" borderId="16" xfId="0" applyFont="1" applyFill="1" applyBorder="1" applyAlignment="1" applyProtection="1">
      <alignment horizontal="center" vertical="center"/>
    </xf>
    <xf numFmtId="0" fontId="0" fillId="0" borderId="18" xfId="0" applyFill="1" applyBorder="1" applyAlignment="1" applyProtection="1">
      <alignment horizontal="distributed" vertical="center"/>
    </xf>
    <xf numFmtId="0" fontId="9" fillId="0" borderId="19" xfId="0" applyFont="1" applyFill="1" applyBorder="1" applyAlignment="1" applyProtection="1">
      <alignment horizontal="center"/>
    </xf>
    <xf numFmtId="0" fontId="3" fillId="0" borderId="20" xfId="0" applyFont="1" applyFill="1" applyBorder="1" applyAlignment="1" applyProtection="1">
      <alignment horizontal="center" vertical="center"/>
    </xf>
    <xf numFmtId="0" fontId="3" fillId="0" borderId="17" xfId="0" applyFont="1" applyFill="1" applyBorder="1" applyAlignment="1" applyProtection="1">
      <alignment horizontal="distributed" vertical="center"/>
    </xf>
    <xf numFmtId="0" fontId="9" fillId="0" borderId="21" xfId="0" applyFont="1" applyFill="1" applyBorder="1" applyAlignment="1" applyProtection="1">
      <alignment horizontal="center"/>
    </xf>
    <xf numFmtId="0" fontId="3" fillId="0" borderId="22" xfId="0" applyFont="1" applyFill="1" applyBorder="1" applyAlignment="1" applyProtection="1">
      <alignment horizontal="center" vertical="center"/>
    </xf>
    <xf numFmtId="0" fontId="0" fillId="0" borderId="12" xfId="0" applyFill="1" applyBorder="1" applyAlignment="1" applyProtection="1">
      <alignment horizontal="distributed" vertical="center"/>
    </xf>
    <xf numFmtId="0" fontId="9" fillId="0" borderId="23" xfId="0" applyFont="1" applyFill="1" applyBorder="1" applyAlignment="1" applyProtection="1">
      <alignment horizontal="center"/>
    </xf>
    <xf numFmtId="0" fontId="9" fillId="0" borderId="25" xfId="0" applyFont="1" applyFill="1" applyBorder="1" applyAlignment="1" applyProtection="1">
      <alignment horizontal="center"/>
    </xf>
    <xf numFmtId="0" fontId="3" fillId="0" borderId="24" xfId="0" applyFont="1" applyFill="1" applyBorder="1" applyAlignment="1" applyProtection="1">
      <alignment horizontal="center" vertical="center"/>
    </xf>
    <xf numFmtId="0" fontId="3" fillId="0" borderId="12" xfId="0" applyFont="1" applyFill="1" applyBorder="1" applyAlignment="1" applyProtection="1">
      <alignment horizontal="distributed" vertical="center"/>
    </xf>
    <xf numFmtId="3" fontId="3" fillId="0" borderId="22" xfId="0" applyNumberFormat="1" applyFont="1" applyFill="1" applyBorder="1" applyAlignment="1" applyProtection="1">
      <alignment horizontal="center" vertical="center"/>
    </xf>
    <xf numFmtId="3" fontId="3" fillId="0" borderId="12" xfId="0" applyNumberFormat="1" applyFont="1" applyFill="1" applyBorder="1" applyAlignment="1" applyProtection="1">
      <alignment horizontal="distributed" vertical="center"/>
    </xf>
    <xf numFmtId="3" fontId="3" fillId="0" borderId="22" xfId="2" applyNumberFormat="1" applyFont="1" applyFill="1" applyBorder="1" applyAlignment="1" applyProtection="1">
      <alignment horizontal="center" vertical="center"/>
    </xf>
    <xf numFmtId="0" fontId="3" fillId="0" borderId="26" xfId="0" applyFont="1" applyFill="1" applyBorder="1" applyAlignment="1" applyProtection="1">
      <alignment horizontal="center" vertical="center"/>
    </xf>
    <xf numFmtId="0" fontId="3" fillId="0" borderId="0" xfId="0" applyFont="1" applyFill="1" applyBorder="1" applyAlignment="1" applyProtection="1">
      <alignment horizontal="center" vertical="center"/>
    </xf>
    <xf numFmtId="0" fontId="4" fillId="0" borderId="27" xfId="0" applyFont="1" applyFill="1" applyBorder="1" applyProtection="1">
      <alignment vertical="center"/>
    </xf>
    <xf numFmtId="0" fontId="3" fillId="0" borderId="5" xfId="0" applyFont="1" applyFill="1" applyBorder="1" applyAlignment="1" applyProtection="1">
      <alignment horizontal="center"/>
    </xf>
    <xf numFmtId="3" fontId="3" fillId="0" borderId="28" xfId="2" applyNumberFormat="1" applyFont="1" applyFill="1" applyBorder="1" applyAlignment="1" applyProtection="1">
      <alignment horizontal="center" vertical="center"/>
    </xf>
    <xf numFmtId="0" fontId="4" fillId="0" borderId="29" xfId="0" applyFont="1" applyFill="1" applyBorder="1" applyProtection="1">
      <alignment vertical="center"/>
    </xf>
    <xf numFmtId="0" fontId="3" fillId="0" borderId="30" xfId="0" applyFont="1" applyFill="1" applyBorder="1" applyAlignment="1" applyProtection="1">
      <alignment horizontal="center" vertical="center"/>
    </xf>
    <xf numFmtId="0" fontId="0" fillId="0" borderId="31" xfId="0" applyFill="1" applyBorder="1" applyAlignment="1" applyProtection="1">
      <alignment horizontal="distributed" vertical="center"/>
    </xf>
    <xf numFmtId="0" fontId="9" fillId="0" borderId="32" xfId="0" applyFont="1" applyFill="1" applyBorder="1" applyAlignment="1" applyProtection="1">
      <alignment horizontal="center"/>
    </xf>
    <xf numFmtId="0" fontId="3" fillId="0" borderId="33" xfId="0" applyFont="1" applyFill="1" applyBorder="1" applyAlignment="1" applyProtection="1">
      <alignment horizontal="center" vertical="center"/>
    </xf>
    <xf numFmtId="0" fontId="3" fillId="0" borderId="34" xfId="0" applyFont="1" applyFill="1" applyBorder="1" applyAlignment="1" applyProtection="1">
      <alignment horizontal="center" vertical="center"/>
    </xf>
    <xf numFmtId="0" fontId="3" fillId="0" borderId="35" xfId="0" applyFont="1" applyFill="1" applyBorder="1" applyAlignment="1" applyProtection="1">
      <alignment horizontal="center" vertical="center"/>
    </xf>
    <xf numFmtId="0" fontId="3" fillId="0" borderId="36" xfId="0" applyFont="1" applyFill="1" applyBorder="1" applyAlignment="1" applyProtection="1">
      <alignment horizontal="center" vertical="center"/>
    </xf>
    <xf numFmtId="0" fontId="3" fillId="0" borderId="37" xfId="0" applyFont="1" applyFill="1" applyBorder="1" applyAlignment="1" applyProtection="1">
      <alignment horizontal="center" vertical="center"/>
    </xf>
    <xf numFmtId="0" fontId="4" fillId="0" borderId="31" xfId="0" applyFont="1" applyFill="1" applyBorder="1" applyProtection="1">
      <alignment vertical="center"/>
    </xf>
    <xf numFmtId="0" fontId="4" fillId="0" borderId="30" xfId="0" applyFont="1" applyFill="1" applyBorder="1" applyProtection="1">
      <alignment vertical="center"/>
    </xf>
    <xf numFmtId="0" fontId="3" fillId="0" borderId="38" xfId="0" applyFont="1" applyFill="1" applyBorder="1" applyAlignment="1" applyProtection="1">
      <alignment horizontal="center"/>
    </xf>
    <xf numFmtId="0" fontId="3" fillId="0" borderId="39" xfId="0" applyFont="1" applyFill="1" applyBorder="1" applyAlignment="1" applyProtection="1">
      <alignment horizontal="center" vertical="center"/>
    </xf>
    <xf numFmtId="0" fontId="3" fillId="0" borderId="31" xfId="0" applyFont="1" applyFill="1" applyBorder="1" applyAlignment="1" applyProtection="1">
      <alignment horizontal="distributed" vertical="center"/>
    </xf>
    <xf numFmtId="0" fontId="9" fillId="0" borderId="38" xfId="0" applyFont="1" applyFill="1" applyBorder="1" applyAlignment="1" applyProtection="1">
      <alignment horizontal="center"/>
    </xf>
    <xf numFmtId="0" fontId="3" fillId="0" borderId="40" xfId="0" applyFont="1" applyFill="1" applyBorder="1" applyAlignment="1" applyProtection="1">
      <alignment horizontal="center" vertical="center"/>
    </xf>
    <xf numFmtId="0" fontId="3" fillId="0" borderId="41" xfId="0" applyFont="1" applyFill="1" applyBorder="1" applyAlignment="1" applyProtection="1">
      <alignment horizontal="center" vertical="center"/>
    </xf>
    <xf numFmtId="0" fontId="7" fillId="0" borderId="11" xfId="0" applyFont="1" applyFill="1" applyBorder="1" applyAlignment="1" applyProtection="1">
      <alignment vertical="center"/>
    </xf>
    <xf numFmtId="0" fontId="7" fillId="0" borderId="0" xfId="0" applyFont="1" applyFill="1" applyBorder="1" applyAlignment="1" applyProtection="1">
      <alignment vertical="center"/>
    </xf>
    <xf numFmtId="0" fontId="4" fillId="0" borderId="42" xfId="0" applyFont="1" applyFill="1" applyBorder="1" applyAlignment="1" applyProtection="1">
      <alignment vertical="center"/>
    </xf>
    <xf numFmtId="0" fontId="4" fillId="0" borderId="7" xfId="0" applyFont="1" applyFill="1" applyBorder="1" applyAlignment="1" applyProtection="1">
      <alignment horizontal="center" vertical="center"/>
    </xf>
    <xf numFmtId="0" fontId="6" fillId="0" borderId="0" xfId="0" applyFont="1" applyFill="1" applyProtection="1">
      <alignment vertical="center"/>
    </xf>
    <xf numFmtId="0" fontId="6" fillId="0" borderId="0" xfId="0" applyFont="1" applyFill="1" applyAlignment="1" applyProtection="1">
      <alignment horizontal="right" vertical="center"/>
    </xf>
    <xf numFmtId="38" fontId="4" fillId="0" borderId="29" xfId="1" applyFont="1" applyFill="1" applyBorder="1" applyAlignment="1" applyProtection="1">
      <alignment vertical="center"/>
    </xf>
    <xf numFmtId="38" fontId="4" fillId="0" borderId="0" xfId="1" applyFont="1" applyFill="1" applyBorder="1" applyAlignment="1" applyProtection="1">
      <alignment vertical="center"/>
    </xf>
    <xf numFmtId="0" fontId="4" fillId="0" borderId="49" xfId="0" applyFont="1" applyFill="1" applyBorder="1" applyProtection="1">
      <alignment vertical="center"/>
    </xf>
    <xf numFmtId="0" fontId="4" fillId="0" borderId="11" xfId="0" applyFont="1" applyFill="1" applyBorder="1" applyProtection="1">
      <alignment vertical="center"/>
    </xf>
    <xf numFmtId="38" fontId="4" fillId="0" borderId="11" xfId="1" applyFont="1" applyFill="1" applyBorder="1" applyAlignment="1" applyProtection="1">
      <alignment vertical="center"/>
    </xf>
    <xf numFmtId="38" fontId="7" fillId="0" borderId="43" xfId="1" applyFont="1" applyFill="1" applyBorder="1" applyAlignment="1" applyProtection="1">
      <alignment horizontal="center" vertical="center"/>
    </xf>
    <xf numFmtId="38" fontId="4" fillId="0" borderId="50" xfId="1" applyFont="1" applyFill="1" applyBorder="1" applyAlignment="1" applyProtection="1">
      <alignment vertical="center"/>
    </xf>
    <xf numFmtId="0" fontId="4" fillId="0" borderId="11" xfId="0" applyFont="1" applyFill="1" applyBorder="1" applyAlignment="1" applyProtection="1">
      <alignment vertical="center"/>
    </xf>
    <xf numFmtId="0" fontId="4" fillId="0" borderId="51" xfId="0" applyFont="1" applyFill="1" applyBorder="1" applyProtection="1">
      <alignment vertical="center"/>
    </xf>
    <xf numFmtId="0" fontId="3" fillId="0" borderId="31" xfId="0" applyFont="1" applyFill="1" applyBorder="1" applyAlignment="1" applyProtection="1">
      <alignment horizontal="center"/>
    </xf>
    <xf numFmtId="0" fontId="4" fillId="0" borderId="17" xfId="0" applyFont="1" applyFill="1" applyBorder="1" applyProtection="1">
      <alignment vertical="center"/>
    </xf>
    <xf numFmtId="49" fontId="4" fillId="0" borderId="17" xfId="0" applyNumberFormat="1"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49" fontId="4" fillId="0" borderId="18" xfId="0" applyNumberFormat="1" applyFont="1" applyFill="1" applyBorder="1" applyAlignment="1" applyProtection="1">
      <alignment horizontal="center" vertical="center"/>
    </xf>
    <xf numFmtId="0" fontId="3" fillId="6" borderId="0" xfId="0" applyFont="1" applyFill="1" applyAlignment="1" applyProtection="1">
      <alignment vertical="top"/>
    </xf>
    <xf numFmtId="0" fontId="4" fillId="6" borderId="0" xfId="0" applyFont="1" applyFill="1" applyProtection="1">
      <alignment vertical="center"/>
    </xf>
    <xf numFmtId="0" fontId="6" fillId="0" borderId="1" xfId="0" applyFont="1" applyFill="1" applyBorder="1" applyAlignment="1" applyProtection="1">
      <alignment horizontal="center" vertical="center"/>
    </xf>
    <xf numFmtId="0" fontId="6" fillId="4" borderId="0" xfId="0" applyFont="1" applyFill="1" applyProtection="1">
      <alignment vertical="center"/>
    </xf>
    <xf numFmtId="0" fontId="4" fillId="4" borderId="0" xfId="0" applyFont="1" applyFill="1">
      <alignment vertical="center"/>
    </xf>
    <xf numFmtId="38" fontId="8" fillId="0" borderId="0" xfId="1" applyFont="1" applyFill="1" applyBorder="1" applyAlignment="1" applyProtection="1">
      <alignment horizontal="right" vertical="center"/>
    </xf>
    <xf numFmtId="49" fontId="0" fillId="4" borderId="0" xfId="0" applyNumberFormat="1" applyFill="1">
      <alignment vertical="center"/>
    </xf>
    <xf numFmtId="0" fontId="0" fillId="4" borderId="0" xfId="0" applyNumberFormat="1" applyFill="1">
      <alignment vertical="center"/>
    </xf>
    <xf numFmtId="0" fontId="0" fillId="4" borderId="0" xfId="0" applyFill="1" applyAlignment="1">
      <alignment horizontal="center" vertical="center"/>
    </xf>
    <xf numFmtId="0" fontId="0" fillId="4" borderId="0" xfId="0" applyNumberFormat="1" applyFill="1" applyAlignment="1">
      <alignment horizontal="center" vertical="center"/>
    </xf>
    <xf numFmtId="178" fontId="0" fillId="4" borderId="0" xfId="0" applyNumberFormat="1" applyFill="1">
      <alignment vertical="center"/>
    </xf>
    <xf numFmtId="0" fontId="38" fillId="4" borderId="0" xfId="0" applyFont="1" applyFill="1" applyProtection="1">
      <alignment vertical="center"/>
    </xf>
    <xf numFmtId="0" fontId="39" fillId="4" borderId="0" xfId="0" applyFont="1" applyFill="1" applyProtection="1">
      <alignment vertical="center"/>
    </xf>
    <xf numFmtId="177" fontId="0" fillId="4" borderId="0" xfId="0" applyNumberFormat="1" applyFill="1" applyAlignment="1">
      <alignment horizontal="center" vertical="center"/>
    </xf>
    <xf numFmtId="49" fontId="0" fillId="4" borderId="0" xfId="0" applyNumberFormat="1" applyFill="1" applyAlignment="1">
      <alignment horizontal="center" vertical="center"/>
    </xf>
    <xf numFmtId="49" fontId="0" fillId="5" borderId="1" xfId="0" applyNumberFormat="1" applyFill="1" applyBorder="1" applyAlignment="1">
      <alignment horizontal="center" vertical="center"/>
    </xf>
    <xf numFmtId="177" fontId="0" fillId="5" borderId="1" xfId="0" applyNumberFormat="1" applyFill="1" applyBorder="1" applyAlignment="1">
      <alignment horizontal="center" vertical="center"/>
    </xf>
    <xf numFmtId="0" fontId="0" fillId="0" borderId="0" xfId="0" applyFill="1">
      <alignment vertical="center"/>
    </xf>
    <xf numFmtId="177" fontId="0" fillId="0" borderId="0" xfId="0" applyNumberFormat="1" applyFill="1" applyAlignment="1">
      <alignment vertical="center"/>
    </xf>
    <xf numFmtId="49" fontId="0" fillId="0" borderId="0" xfId="0" applyNumberFormat="1" applyFill="1" applyAlignment="1">
      <alignment vertical="center"/>
    </xf>
    <xf numFmtId="49" fontId="0" fillId="0" borderId="0" xfId="0" applyNumberFormat="1" applyFill="1">
      <alignment vertical="center"/>
    </xf>
    <xf numFmtId="49" fontId="0" fillId="0" borderId="0" xfId="0" applyNumberFormat="1" applyFill="1" applyAlignment="1">
      <alignment horizontal="right" vertical="center"/>
    </xf>
    <xf numFmtId="0" fontId="0" fillId="0" borderId="0" xfId="0" applyFill="1" applyAlignment="1">
      <alignment horizontal="center" vertical="center"/>
    </xf>
    <xf numFmtId="49" fontId="0" fillId="0" borderId="1" xfId="0" applyNumberFormat="1" applyFill="1" applyBorder="1" applyAlignment="1">
      <alignment horizontal="center" vertical="center"/>
    </xf>
    <xf numFmtId="177" fontId="0" fillId="0" borderId="2" xfId="0" applyNumberFormat="1" applyFill="1" applyBorder="1" applyAlignment="1">
      <alignment horizontal="center" vertical="center"/>
    </xf>
    <xf numFmtId="49" fontId="0" fillId="0" borderId="2" xfId="0" applyNumberFormat="1" applyFill="1" applyBorder="1">
      <alignment vertical="center"/>
    </xf>
    <xf numFmtId="49" fontId="0" fillId="0" borderId="1" xfId="0" applyNumberFormat="1" applyFill="1" applyBorder="1">
      <alignment vertical="center"/>
    </xf>
    <xf numFmtId="177" fontId="0" fillId="0" borderId="3" xfId="0" applyNumberFormat="1" applyFill="1" applyBorder="1" applyAlignment="1">
      <alignment horizontal="center" vertical="center"/>
    </xf>
    <xf numFmtId="49" fontId="0" fillId="0" borderId="3" xfId="0" applyNumberFormat="1" applyFill="1" applyBorder="1">
      <alignment vertical="center"/>
    </xf>
    <xf numFmtId="177" fontId="0" fillId="0" borderId="4" xfId="0" applyNumberFormat="1" applyFill="1" applyBorder="1" applyAlignment="1">
      <alignment horizontal="center" vertical="center"/>
    </xf>
    <xf numFmtId="49" fontId="0" fillId="0" borderId="4" xfId="0" applyNumberFormat="1" applyFill="1" applyBorder="1">
      <alignment vertical="center"/>
    </xf>
    <xf numFmtId="49" fontId="0" fillId="0" borderId="1" xfId="0" applyNumberFormat="1" applyFill="1" applyBorder="1" applyAlignment="1">
      <alignment vertical="center" shrinkToFit="1"/>
    </xf>
    <xf numFmtId="14" fontId="4" fillId="4" borderId="0" xfId="0" applyNumberFormat="1" applyFont="1" applyFill="1" applyAlignment="1" applyProtection="1">
      <alignment vertical="center"/>
    </xf>
    <xf numFmtId="0" fontId="3" fillId="0" borderId="0" xfId="0" applyFont="1" applyFill="1" applyBorder="1" applyAlignment="1" applyProtection="1">
      <alignment vertical="top"/>
    </xf>
    <xf numFmtId="0" fontId="4" fillId="4" borderId="0" xfId="0" applyFont="1" applyFill="1" applyAlignment="1" applyProtection="1"/>
    <xf numFmtId="0" fontId="4" fillId="4" borderId="0" xfId="0" applyFont="1" applyFill="1" applyBorder="1" applyAlignment="1" applyProtection="1">
      <alignment vertical="center" shrinkToFit="1"/>
    </xf>
    <xf numFmtId="0" fontId="29" fillId="0" borderId="0" xfId="0" applyFont="1" applyFill="1" applyBorder="1" applyProtection="1">
      <alignment vertical="center"/>
    </xf>
    <xf numFmtId="0" fontId="29" fillId="0" borderId="48" xfId="0" applyFont="1" applyFill="1" applyBorder="1" applyProtection="1">
      <alignment vertical="center"/>
    </xf>
    <xf numFmtId="0" fontId="29" fillId="0" borderId="18" xfId="0" applyFont="1" applyFill="1" applyBorder="1" applyProtection="1">
      <alignment vertical="center"/>
    </xf>
    <xf numFmtId="0" fontId="29" fillId="0" borderId="62" xfId="0" applyFont="1" applyFill="1" applyBorder="1" applyProtection="1">
      <alignment vertical="center"/>
    </xf>
    <xf numFmtId="0" fontId="29" fillId="0" borderId="63" xfId="0" applyFont="1" applyFill="1" applyBorder="1" applyProtection="1">
      <alignment vertical="center"/>
    </xf>
    <xf numFmtId="0" fontId="29" fillId="0" borderId="59" xfId="0" applyFont="1" applyFill="1" applyBorder="1" applyProtection="1">
      <alignment vertical="center"/>
    </xf>
    <xf numFmtId="0" fontId="29" fillId="0" borderId="64" xfId="0" applyFont="1" applyFill="1" applyBorder="1" applyProtection="1">
      <alignment vertical="center"/>
    </xf>
    <xf numFmtId="0" fontId="4" fillId="0" borderId="1" xfId="0" applyFont="1" applyFill="1" applyBorder="1" applyProtection="1">
      <alignment vertical="center"/>
      <protection locked="0"/>
    </xf>
    <xf numFmtId="0" fontId="40" fillId="0" borderId="0" xfId="3" applyFont="1" applyProtection="1">
      <alignment vertical="center"/>
    </xf>
    <xf numFmtId="0" fontId="42" fillId="0" borderId="81" xfId="3" applyFont="1" applyBorder="1" applyAlignment="1" applyProtection="1">
      <alignment horizontal="center" vertical="center"/>
    </xf>
    <xf numFmtId="0" fontId="23" fillId="0" borderId="0" xfId="3" applyNumberFormat="1" applyFont="1" applyBorder="1" applyAlignment="1" applyProtection="1">
      <alignment horizontal="center" vertical="center"/>
    </xf>
    <xf numFmtId="0" fontId="43" fillId="0" borderId="0" xfId="3" applyFont="1" applyBorder="1" applyAlignment="1" applyProtection="1">
      <alignment horizontal="center" vertical="center"/>
    </xf>
    <xf numFmtId="0" fontId="44" fillId="0" borderId="0" xfId="3" applyFont="1" applyAlignment="1" applyProtection="1">
      <alignment horizontal="center" vertical="center"/>
    </xf>
    <xf numFmtId="0" fontId="44" fillId="0" borderId="0" xfId="3" applyFont="1" applyProtection="1">
      <alignment vertical="center"/>
    </xf>
    <xf numFmtId="0" fontId="40" fillId="0" borderId="0" xfId="3" applyFont="1" applyAlignment="1" applyProtection="1">
      <alignment horizontal="left" vertical="center"/>
    </xf>
    <xf numFmtId="0" fontId="45" fillId="0" borderId="0" xfId="3" applyNumberFormat="1" applyFont="1" applyProtection="1">
      <alignment vertical="center"/>
    </xf>
    <xf numFmtId="0" fontId="45" fillId="0" borderId="0" xfId="3" applyFont="1" applyProtection="1">
      <alignment vertical="center"/>
    </xf>
    <xf numFmtId="0" fontId="40" fillId="0" borderId="60" xfId="3" applyFont="1" applyBorder="1" applyProtection="1">
      <alignment vertical="center"/>
    </xf>
    <xf numFmtId="0" fontId="44" fillId="0" borderId="0" xfId="3" applyFont="1" applyFill="1" applyProtection="1">
      <alignment vertical="center"/>
    </xf>
    <xf numFmtId="0" fontId="47" fillId="0" borderId="0" xfId="3" quotePrefix="1" applyFont="1" applyAlignment="1" applyProtection="1">
      <alignment horizontal="right" vertical="center"/>
    </xf>
    <xf numFmtId="183" fontId="44" fillId="0" borderId="0" xfId="3" applyNumberFormat="1" applyFont="1" applyAlignment="1" applyProtection="1">
      <alignment horizontal="right" vertical="center"/>
    </xf>
    <xf numFmtId="184" fontId="40" fillId="0" borderId="0" xfId="3" applyNumberFormat="1" applyFont="1" applyBorder="1" applyAlignment="1" applyProtection="1">
      <alignment horizontal="left" vertical="center"/>
    </xf>
    <xf numFmtId="0" fontId="44" fillId="0" borderId="59" xfId="3" applyFont="1" applyBorder="1" applyProtection="1">
      <alignment vertical="center"/>
    </xf>
    <xf numFmtId="0" fontId="48" fillId="0" borderId="0" xfId="3" applyFont="1" applyBorder="1" applyAlignment="1" applyProtection="1">
      <alignment horizontal="center" vertical="top"/>
    </xf>
    <xf numFmtId="0" fontId="49" fillId="0" borderId="0" xfId="3" applyFont="1" applyBorder="1" applyAlignment="1" applyProtection="1">
      <alignment horizontal="center" vertical="top"/>
    </xf>
    <xf numFmtId="0" fontId="49" fillId="0" borderId="0" xfId="3" applyFont="1" applyBorder="1" applyAlignment="1" applyProtection="1">
      <alignment vertical="top"/>
    </xf>
    <xf numFmtId="0" fontId="44" fillId="0" borderId="60" xfId="3" applyFont="1" applyBorder="1" applyProtection="1">
      <alignment vertical="center"/>
    </xf>
    <xf numFmtId="0" fontId="50" fillId="0" borderId="3" xfId="3" applyFont="1" applyBorder="1" applyAlignment="1" applyProtection="1">
      <alignment horizontal="center" vertical="center"/>
    </xf>
    <xf numFmtId="0" fontId="50" fillId="0" borderId="71" xfId="3" applyFont="1" applyBorder="1" applyAlignment="1" applyProtection="1">
      <alignment horizontal="center" vertical="center"/>
    </xf>
    <xf numFmtId="183" fontId="44" fillId="0" borderId="68" xfId="3" applyNumberFormat="1" applyFont="1" applyBorder="1" applyAlignment="1" applyProtection="1">
      <alignment horizontal="right" vertical="center"/>
    </xf>
    <xf numFmtId="0" fontId="51" fillId="0" borderId="59" xfId="3" applyFont="1" applyBorder="1" applyAlignment="1" applyProtection="1">
      <alignment horizontal="left" vertical="top"/>
    </xf>
    <xf numFmtId="0" fontId="49" fillId="0" borderId="59" xfId="3" applyFont="1" applyBorder="1" applyAlignment="1" applyProtection="1">
      <alignment vertical="top"/>
    </xf>
    <xf numFmtId="183" fontId="41" fillId="0" borderId="0" xfId="3" applyNumberFormat="1" applyFont="1" applyAlignment="1" applyProtection="1">
      <alignment horizontal="left" vertical="top"/>
    </xf>
    <xf numFmtId="0" fontId="44" fillId="0" borderId="72" xfId="3" applyFont="1" applyBorder="1" applyProtection="1">
      <alignment vertical="center"/>
    </xf>
    <xf numFmtId="183" fontId="50" fillId="0" borderId="72" xfId="3" applyNumberFormat="1" applyFont="1" applyBorder="1" applyAlignment="1" applyProtection="1">
      <alignment horizontal="right" vertical="center"/>
    </xf>
    <xf numFmtId="186" fontId="53" fillId="0" borderId="74" xfId="3" applyNumberFormat="1" applyFont="1" applyBorder="1" applyAlignment="1" applyProtection="1">
      <alignment horizontal="left" vertical="center"/>
    </xf>
    <xf numFmtId="188" fontId="54" fillId="0" borderId="0" xfId="3" applyNumberFormat="1" applyFont="1" applyProtection="1">
      <alignment vertical="center"/>
    </xf>
    <xf numFmtId="186" fontId="40" fillId="0" borderId="74" xfId="3" applyNumberFormat="1" applyFont="1" applyBorder="1" applyAlignment="1" applyProtection="1">
      <alignment horizontal="left" vertical="center"/>
    </xf>
    <xf numFmtId="186" fontId="40" fillId="0" borderId="75" xfId="3" applyNumberFormat="1" applyFont="1" applyBorder="1" applyAlignment="1" applyProtection="1">
      <alignment horizontal="left" vertical="center"/>
    </xf>
    <xf numFmtId="0" fontId="21" fillId="0" borderId="0" xfId="3" applyNumberFormat="1" applyFont="1" applyBorder="1" applyAlignment="1" applyProtection="1">
      <alignment horizontal="center" vertical="center"/>
    </xf>
    <xf numFmtId="186" fontId="40" fillId="0" borderId="0" xfId="3" applyNumberFormat="1" applyFont="1" applyBorder="1" applyAlignment="1" applyProtection="1">
      <alignment horizontal="left" vertical="center"/>
    </xf>
    <xf numFmtId="0" fontId="51" fillId="0" borderId="0" xfId="3" applyFont="1" applyBorder="1" applyAlignment="1" applyProtection="1">
      <alignment horizontal="left" vertical="center"/>
    </xf>
    <xf numFmtId="0" fontId="56" fillId="0" borderId="0" xfId="3" applyFont="1" applyBorder="1" applyAlignment="1" applyProtection="1">
      <alignment horizontal="left" vertical="center"/>
    </xf>
    <xf numFmtId="0" fontId="25" fillId="0" borderId="0" xfId="3" applyNumberFormat="1" applyFont="1" applyBorder="1" applyAlignment="1" applyProtection="1">
      <alignment horizontal="center" vertical="center"/>
    </xf>
    <xf numFmtId="0" fontId="56" fillId="0" borderId="0" xfId="3" applyFont="1" applyBorder="1" applyAlignment="1" applyProtection="1">
      <alignment horizontal="right" vertical="center"/>
    </xf>
    <xf numFmtId="0" fontId="46" fillId="0" borderId="0" xfId="3" applyFont="1" applyBorder="1" applyAlignment="1" applyProtection="1">
      <alignment horizontal="left" vertical="center" wrapText="1" shrinkToFit="1"/>
    </xf>
    <xf numFmtId="0" fontId="46" fillId="0" borderId="0" xfId="3" applyNumberFormat="1" applyFont="1" applyBorder="1" applyAlignment="1" applyProtection="1">
      <alignment horizontal="right" vertical="center"/>
    </xf>
    <xf numFmtId="0" fontId="56" fillId="0" borderId="0" xfId="3" applyFont="1" applyBorder="1" applyAlignment="1" applyProtection="1">
      <alignment horizontal="left" vertical="center" wrapText="1" shrinkToFit="1"/>
    </xf>
    <xf numFmtId="0" fontId="41" fillId="0" borderId="0" xfId="3" applyFont="1" applyBorder="1" applyAlignment="1" applyProtection="1">
      <alignment horizontal="right" vertical="center"/>
    </xf>
    <xf numFmtId="0" fontId="41" fillId="0" borderId="0" xfId="3" applyNumberFormat="1" applyFont="1" applyBorder="1" applyAlignment="1" applyProtection="1">
      <alignment horizontal="right" vertical="center"/>
    </xf>
    <xf numFmtId="186" fontId="50" fillId="0" borderId="0" xfId="3" applyNumberFormat="1" applyFont="1" applyBorder="1" applyAlignment="1" applyProtection="1">
      <alignment horizontal="center" vertical="center"/>
    </xf>
    <xf numFmtId="0" fontId="51" fillId="0" borderId="0" xfId="3" applyFont="1" applyProtection="1">
      <alignment vertical="center"/>
    </xf>
    <xf numFmtId="0" fontId="58" fillId="0" borderId="0" xfId="3" applyFont="1" applyFill="1" applyBorder="1" applyAlignment="1" applyProtection="1">
      <alignment horizontal="right" vertical="center" wrapText="1"/>
    </xf>
    <xf numFmtId="0" fontId="59" fillId="0" borderId="0" xfId="3" applyFont="1" applyFill="1" applyBorder="1" applyAlignment="1" applyProtection="1">
      <alignment vertical="center"/>
    </xf>
    <xf numFmtId="0" fontId="58" fillId="0" borderId="0" xfId="3" applyFont="1" applyFill="1" applyBorder="1" applyAlignment="1" applyProtection="1">
      <alignment vertical="center"/>
    </xf>
    <xf numFmtId="0" fontId="60" fillId="0" borderId="0" xfId="3" applyFont="1" applyFill="1" applyBorder="1" applyAlignment="1" applyProtection="1">
      <alignment horizontal="right" vertical="center"/>
    </xf>
    <xf numFmtId="0" fontId="51" fillId="0" borderId="0" xfId="3" applyNumberFormat="1" applyFont="1" applyProtection="1">
      <alignment vertical="center"/>
    </xf>
    <xf numFmtId="0" fontId="44" fillId="0" borderId="0" xfId="3" applyNumberFormat="1" applyFont="1" applyAlignment="1" applyProtection="1">
      <alignment horizontal="center" vertical="center"/>
    </xf>
    <xf numFmtId="0" fontId="41" fillId="0" borderId="0" xfId="3" applyNumberFormat="1" applyFont="1" applyAlignment="1" applyProtection="1">
      <alignment horizontal="right" vertical="center"/>
    </xf>
    <xf numFmtId="0" fontId="44" fillId="0" borderId="0" xfId="3" applyFont="1" applyAlignment="1" applyProtection="1">
      <alignment horizontal="center" vertical="center" wrapText="1"/>
    </xf>
    <xf numFmtId="0" fontId="45" fillId="0" borderId="0" xfId="3" applyFont="1" applyAlignment="1" applyProtection="1">
      <alignment horizontal="right" vertical="center"/>
    </xf>
    <xf numFmtId="0" fontId="54" fillId="0" borderId="0" xfId="3" applyNumberFormat="1" applyFont="1" applyProtection="1">
      <alignment vertical="center"/>
    </xf>
    <xf numFmtId="0" fontId="41" fillId="0" borderId="0" xfId="3" applyFont="1" applyBorder="1" applyAlignment="1" applyProtection="1">
      <alignment horizontal="center" vertical="center"/>
    </xf>
    <xf numFmtId="185" fontId="46" fillId="0" borderId="77" xfId="3" applyNumberFormat="1" applyFont="1" applyBorder="1" applyAlignment="1" applyProtection="1">
      <alignment horizontal="center" vertical="center"/>
    </xf>
    <xf numFmtId="0" fontId="41" fillId="0" borderId="77" xfId="3" applyNumberFormat="1" applyFont="1" applyBorder="1" applyAlignment="1" applyProtection="1">
      <alignment horizontal="right" vertical="center"/>
    </xf>
    <xf numFmtId="185" fontId="46" fillId="0" borderId="0" xfId="3" applyNumberFormat="1" applyFont="1" applyBorder="1" applyAlignment="1" applyProtection="1">
      <alignment horizontal="center" vertical="center"/>
    </xf>
    <xf numFmtId="186" fontId="61" fillId="0" borderId="0" xfId="3" applyNumberFormat="1" applyFont="1" applyBorder="1" applyAlignment="1" applyProtection="1">
      <alignment horizontal="left" vertical="center"/>
    </xf>
    <xf numFmtId="0" fontId="25" fillId="0" borderId="77" xfId="3" applyNumberFormat="1" applyFont="1" applyBorder="1" applyAlignment="1" applyProtection="1">
      <alignment horizontal="center" vertical="center"/>
    </xf>
    <xf numFmtId="0" fontId="56" fillId="0" borderId="77" xfId="3" applyFont="1" applyBorder="1" applyAlignment="1" applyProtection="1">
      <alignment horizontal="left" vertical="center"/>
    </xf>
    <xf numFmtId="183" fontId="45" fillId="0" borderId="0" xfId="3" applyNumberFormat="1" applyFont="1" applyAlignment="1" applyProtection="1">
      <alignment horizontal="right" vertical="center"/>
    </xf>
    <xf numFmtId="0" fontId="45" fillId="0" borderId="0" xfId="3" applyFont="1" applyAlignment="1" applyProtection="1">
      <alignment horizontal="center" vertical="center"/>
    </xf>
    <xf numFmtId="0" fontId="45" fillId="0" borderId="0" xfId="3" applyNumberFormat="1" applyFont="1" applyAlignment="1" applyProtection="1">
      <alignment horizontal="center" vertical="center"/>
    </xf>
    <xf numFmtId="0" fontId="1" fillId="4" borderId="0" xfId="0" applyFont="1" applyFill="1">
      <alignment vertical="center"/>
    </xf>
    <xf numFmtId="0" fontId="3" fillId="0" borderId="10" xfId="3" applyFont="1" applyFill="1" applyBorder="1" applyAlignment="1">
      <alignment horizontal="center" wrapText="1"/>
    </xf>
    <xf numFmtId="0" fontId="4" fillId="0" borderId="1" xfId="3" applyFont="1" applyFill="1" applyBorder="1" applyAlignment="1">
      <alignment horizontal="center" vertical="center"/>
    </xf>
    <xf numFmtId="0" fontId="4" fillId="0" borderId="10" xfId="3" applyFont="1" applyFill="1" applyBorder="1" applyAlignment="1">
      <alignment horizontal="center" vertical="center"/>
    </xf>
    <xf numFmtId="0" fontId="4" fillId="0" borderId="168" xfId="3" applyFont="1" applyFill="1" applyBorder="1" applyAlignment="1">
      <alignment horizontal="center" vertical="center"/>
    </xf>
    <xf numFmtId="0" fontId="4" fillId="0" borderId="3" xfId="3" applyFont="1" applyFill="1" applyBorder="1" applyAlignment="1">
      <alignment horizontal="center" vertical="center"/>
    </xf>
    <xf numFmtId="0" fontId="62" fillId="0" borderId="0" xfId="3" applyFont="1" applyFill="1" applyBorder="1" applyAlignment="1">
      <alignment horizontal="center" vertical="center" wrapText="1"/>
    </xf>
    <xf numFmtId="0" fontId="62" fillId="0" borderId="0" xfId="3" applyFont="1" applyFill="1" applyBorder="1" applyAlignment="1">
      <alignment horizontal="center"/>
    </xf>
    <xf numFmtId="0" fontId="62" fillId="0" borderId="0" xfId="3" applyFont="1" applyFill="1" applyBorder="1" applyAlignment="1">
      <alignment horizontal="left"/>
    </xf>
    <xf numFmtId="0" fontId="8" fillId="0" borderId="0" xfId="3" applyFont="1" applyFill="1" applyBorder="1">
      <alignment vertical="center"/>
    </xf>
    <xf numFmtId="0" fontId="8" fillId="0" borderId="42" xfId="3" applyFont="1" applyFill="1" applyBorder="1">
      <alignment vertical="center"/>
    </xf>
    <xf numFmtId="0" fontId="4" fillId="0" borderId="82" xfId="3" applyFont="1" applyFill="1" applyBorder="1">
      <alignment vertical="center"/>
    </xf>
    <xf numFmtId="0" fontId="4" fillId="0" borderId="11" xfId="3" applyFont="1" applyFill="1" applyBorder="1">
      <alignment vertical="center"/>
    </xf>
    <xf numFmtId="0" fontId="6" fillId="0" borderId="29" xfId="3" applyFont="1" applyFill="1" applyBorder="1">
      <alignment vertical="center"/>
    </xf>
    <xf numFmtId="0" fontId="6" fillId="0" borderId="0" xfId="3" applyFont="1" applyFill="1" applyBorder="1">
      <alignment vertical="center"/>
    </xf>
    <xf numFmtId="0" fontId="6" fillId="0" borderId="0" xfId="3" applyFont="1" applyFill="1" applyBorder="1" applyAlignment="1">
      <alignment vertical="center"/>
    </xf>
    <xf numFmtId="0" fontId="6" fillId="0" borderId="5" xfId="3" applyFont="1" applyFill="1" applyBorder="1" applyAlignment="1">
      <alignment vertical="center"/>
    </xf>
    <xf numFmtId="0" fontId="6" fillId="0" borderId="82" xfId="3" applyFont="1" applyFill="1" applyBorder="1" applyAlignment="1">
      <alignment vertical="center"/>
    </xf>
    <xf numFmtId="0" fontId="6" fillId="0" borderId="11" xfId="3" applyFont="1" applyFill="1" applyBorder="1" applyAlignment="1">
      <alignment vertical="center"/>
    </xf>
    <xf numFmtId="0" fontId="6" fillId="0" borderId="43" xfId="3" applyFont="1" applyFill="1" applyBorder="1" applyAlignment="1">
      <alignment vertical="center"/>
    </xf>
    <xf numFmtId="0" fontId="8" fillId="0" borderId="29" xfId="3" applyFont="1" applyFill="1" applyBorder="1">
      <alignment vertical="center"/>
    </xf>
    <xf numFmtId="0" fontId="4" fillId="0" borderId="0" xfId="3" applyFont="1" applyFill="1" applyBorder="1" applyAlignment="1">
      <alignment vertical="center"/>
    </xf>
    <xf numFmtId="0" fontId="4" fillId="0" borderId="29" xfId="3" applyFont="1" applyFill="1" applyBorder="1" applyAlignment="1">
      <alignment vertical="center"/>
    </xf>
    <xf numFmtId="0" fontId="4" fillId="0" borderId="5" xfId="3" applyFont="1" applyFill="1" applyBorder="1" applyAlignment="1">
      <alignment vertical="center"/>
    </xf>
    <xf numFmtId="0" fontId="4" fillId="0" borderId="29" xfId="3" applyFont="1" applyFill="1" applyBorder="1">
      <alignment vertical="center"/>
    </xf>
    <xf numFmtId="0" fontId="4" fillId="0" borderId="0" xfId="3" applyFont="1" applyFill="1" applyBorder="1">
      <alignment vertical="center"/>
    </xf>
    <xf numFmtId="0" fontId="6" fillId="0" borderId="51" xfId="3" applyFont="1" applyFill="1" applyBorder="1" applyAlignment="1">
      <alignment vertical="center"/>
    </xf>
    <xf numFmtId="0" fontId="6" fillId="0" borderId="42" xfId="3" applyFont="1" applyFill="1" applyBorder="1" applyAlignment="1">
      <alignment vertical="center"/>
    </xf>
    <xf numFmtId="0" fontId="6" fillId="0" borderId="47" xfId="3" applyFont="1" applyFill="1" applyBorder="1" applyAlignment="1">
      <alignment vertical="center"/>
    </xf>
    <xf numFmtId="0" fontId="6" fillId="0" borderId="5" xfId="3" applyFont="1" applyFill="1" applyBorder="1">
      <alignment vertical="center"/>
    </xf>
    <xf numFmtId="0" fontId="4" fillId="0" borderId="5" xfId="3" applyFont="1" applyFill="1" applyBorder="1">
      <alignment vertical="center"/>
    </xf>
    <xf numFmtId="0" fontId="1" fillId="0" borderId="51" xfId="0" applyFont="1" applyFill="1" applyBorder="1">
      <alignment vertical="center"/>
    </xf>
    <xf numFmtId="0" fontId="1" fillId="0" borderId="42" xfId="0" applyFont="1" applyFill="1" applyBorder="1">
      <alignment vertical="center"/>
    </xf>
    <xf numFmtId="0" fontId="1" fillId="0" borderId="47" xfId="0" applyFont="1" applyFill="1" applyBorder="1">
      <alignment vertical="center"/>
    </xf>
    <xf numFmtId="0" fontId="4" fillId="0" borderId="17" xfId="0" applyFont="1" applyFill="1" applyBorder="1" applyAlignment="1" applyProtection="1">
      <alignment vertical="center"/>
    </xf>
    <xf numFmtId="3" fontId="4" fillId="0" borderId="94" xfId="0" applyNumberFormat="1" applyFont="1" applyFill="1" applyBorder="1" applyAlignment="1" applyProtection="1">
      <alignment horizontal="center" vertical="center" shrinkToFit="1"/>
    </xf>
    <xf numFmtId="0" fontId="4" fillId="0" borderId="1" xfId="3" applyFont="1" applyFill="1" applyBorder="1" applyAlignment="1">
      <alignment horizontal="center" vertical="center"/>
    </xf>
    <xf numFmtId="0" fontId="4" fillId="0" borderId="10" xfId="3" applyFont="1" applyFill="1" applyBorder="1" applyAlignment="1">
      <alignment horizontal="center" vertical="center"/>
    </xf>
    <xf numFmtId="0" fontId="58" fillId="0" borderId="77" xfId="3" applyFont="1" applyFill="1" applyBorder="1" applyAlignment="1" applyProtection="1">
      <alignment horizontal="right" vertical="center" wrapText="1"/>
    </xf>
    <xf numFmtId="0" fontId="4" fillId="3" borderId="0" xfId="0" applyFont="1" applyFill="1" applyProtection="1">
      <alignment vertical="center"/>
    </xf>
    <xf numFmtId="0" fontId="41" fillId="0" borderId="73" xfId="3" applyFont="1" applyFill="1" applyBorder="1" applyAlignment="1" applyProtection="1">
      <alignment horizontal="center" vertical="center"/>
    </xf>
    <xf numFmtId="0" fontId="52" fillId="7" borderId="6" xfId="3" applyFont="1" applyFill="1" applyBorder="1" applyAlignment="1" applyProtection="1">
      <alignment horizontal="center" vertical="center"/>
      <protection locked="0"/>
    </xf>
    <xf numFmtId="0" fontId="52" fillId="7" borderId="8" xfId="3" applyFont="1" applyFill="1" applyBorder="1" applyAlignment="1" applyProtection="1">
      <alignment horizontal="center" vertical="center"/>
      <protection locked="0"/>
    </xf>
    <xf numFmtId="187" fontId="52" fillId="7" borderId="73" xfId="3" applyNumberFormat="1" applyFont="1" applyFill="1" applyBorder="1" applyAlignment="1" applyProtection="1">
      <alignment horizontal="right" vertical="center" wrapText="1"/>
      <protection locked="0"/>
    </xf>
    <xf numFmtId="0" fontId="52" fillId="7" borderId="9" xfId="3" applyNumberFormat="1" applyFont="1" applyFill="1" applyBorder="1" applyAlignment="1" applyProtection="1">
      <alignment horizontal="right" vertical="center"/>
      <protection locked="0"/>
    </xf>
    <xf numFmtId="187" fontId="52" fillId="7" borderId="79" xfId="3" applyNumberFormat="1" applyFont="1" applyFill="1" applyBorder="1" applyAlignment="1" applyProtection="1">
      <alignment horizontal="right" vertical="center" wrapText="1"/>
      <protection locked="0"/>
    </xf>
    <xf numFmtId="0" fontId="52" fillId="7" borderId="80" xfId="3" applyNumberFormat="1" applyFont="1" applyFill="1" applyBorder="1" applyAlignment="1" applyProtection="1">
      <alignment horizontal="right" vertical="center"/>
      <protection locked="0"/>
    </xf>
    <xf numFmtId="182" fontId="57" fillId="7" borderId="174" xfId="3" applyNumberFormat="1" applyFont="1" applyFill="1" applyBorder="1" applyAlignment="1" applyProtection="1">
      <alignment horizontal="right" vertical="center" shrinkToFit="1"/>
      <protection locked="0"/>
    </xf>
    <xf numFmtId="182" fontId="57" fillId="7" borderId="166" xfId="3" applyNumberFormat="1" applyFont="1" applyFill="1" applyBorder="1" applyAlignment="1" applyProtection="1">
      <alignment horizontal="right" vertical="center" shrinkToFit="1"/>
      <protection locked="0"/>
    </xf>
    <xf numFmtId="0" fontId="41" fillId="0" borderId="173" xfId="3" applyFont="1" applyFill="1" applyBorder="1" applyAlignment="1" applyProtection="1">
      <alignment horizontal="center" vertical="center" wrapText="1"/>
    </xf>
    <xf numFmtId="0" fontId="41" fillId="0" borderId="171" xfId="3" applyFont="1" applyFill="1" applyBorder="1" applyAlignment="1" applyProtection="1">
      <alignment horizontal="center" vertical="center" wrapText="1"/>
    </xf>
    <xf numFmtId="0" fontId="4" fillId="8" borderId="88" xfId="0" applyFont="1" applyFill="1" applyBorder="1" applyAlignment="1" applyProtection="1">
      <alignment horizontal="center" vertical="center"/>
      <protection locked="0"/>
    </xf>
    <xf numFmtId="0" fontId="4" fillId="8" borderId="90" xfId="0" applyFont="1" applyFill="1" applyBorder="1" applyAlignment="1" applyProtection="1">
      <alignment horizontal="center" vertical="center"/>
      <protection locked="0"/>
    </xf>
    <xf numFmtId="0" fontId="4" fillId="8" borderId="56" xfId="0" applyFont="1" applyFill="1" applyBorder="1" applyAlignment="1" applyProtection="1">
      <alignment horizontal="center" vertical="center"/>
      <protection locked="0"/>
    </xf>
    <xf numFmtId="0" fontId="4" fillId="8" borderId="44" xfId="0" applyFont="1" applyFill="1" applyBorder="1" applyAlignment="1" applyProtection="1">
      <alignment horizontal="center" vertical="center"/>
      <protection locked="0"/>
    </xf>
    <xf numFmtId="0" fontId="4" fillId="8" borderId="89" xfId="0" applyFont="1" applyFill="1" applyBorder="1" applyAlignment="1" applyProtection="1">
      <alignment horizontal="center" vertical="center"/>
      <protection locked="0"/>
    </xf>
    <xf numFmtId="0" fontId="6" fillId="8" borderId="77" xfId="3" applyFont="1" applyFill="1" applyBorder="1" applyAlignment="1"/>
    <xf numFmtId="0" fontId="6" fillId="8" borderId="0" xfId="3" applyFont="1" applyFill="1" applyBorder="1" applyAlignment="1"/>
    <xf numFmtId="0" fontId="6" fillId="8" borderId="0" xfId="3" applyFont="1" applyFill="1" applyBorder="1" applyAlignment="1">
      <alignment horizontal="center"/>
    </xf>
    <xf numFmtId="0" fontId="6" fillId="8" borderId="60" xfId="3" applyFont="1" applyFill="1" applyBorder="1" applyAlignment="1">
      <alignment vertical="center"/>
    </xf>
    <xf numFmtId="0" fontId="6" fillId="8" borderId="60" xfId="3" applyFont="1" applyFill="1" applyBorder="1" applyAlignment="1">
      <alignment vertical="center" wrapText="1"/>
    </xf>
    <xf numFmtId="0" fontId="4" fillId="8" borderId="59" xfId="3" applyFont="1" applyFill="1" applyBorder="1">
      <alignment vertical="center"/>
    </xf>
    <xf numFmtId="0" fontId="6" fillId="8" borderId="67" xfId="3" applyFont="1" applyFill="1" applyBorder="1" applyAlignment="1">
      <alignment vertical="center"/>
    </xf>
    <xf numFmtId="0" fontId="6" fillId="8" borderId="105" xfId="3" applyFont="1" applyFill="1" applyBorder="1" applyAlignment="1"/>
    <xf numFmtId="0" fontId="6" fillId="8" borderId="68" xfId="3" applyFont="1" applyFill="1" applyBorder="1" applyAlignment="1"/>
    <xf numFmtId="0" fontId="7" fillId="8" borderId="66" xfId="3" applyFont="1" applyFill="1" applyBorder="1">
      <alignment vertical="center"/>
    </xf>
    <xf numFmtId="0" fontId="3" fillId="8" borderId="156" xfId="3" applyFont="1" applyFill="1" applyBorder="1" applyAlignment="1">
      <alignment horizontal="center" vertical="center" wrapText="1"/>
    </xf>
    <xf numFmtId="0" fontId="36" fillId="8" borderId="9" xfId="3" applyFont="1" applyFill="1" applyBorder="1" applyAlignment="1">
      <alignment vertical="center"/>
    </xf>
    <xf numFmtId="0" fontId="6" fillId="8" borderId="65" xfId="3" applyFont="1" applyFill="1" applyBorder="1" applyAlignment="1">
      <alignment vertical="center"/>
    </xf>
    <xf numFmtId="49" fontId="4" fillId="0" borderId="13" xfId="0" applyNumberFormat="1" applyFont="1" applyFill="1" applyBorder="1" applyAlignment="1" applyProtection="1">
      <alignment horizontal="center" vertical="center"/>
    </xf>
    <xf numFmtId="0" fontId="4" fillId="0" borderId="11" xfId="0" applyFont="1" applyFill="1" applyBorder="1" applyAlignment="1" applyProtection="1">
      <alignment vertical="center"/>
    </xf>
    <xf numFmtId="0" fontId="4" fillId="0" borderId="42" xfId="0" applyFont="1" applyFill="1" applyBorder="1" applyAlignment="1" applyProtection="1">
      <alignment vertical="center"/>
    </xf>
    <xf numFmtId="0" fontId="4" fillId="0" borderId="0" xfId="0" applyFont="1" applyFill="1" applyBorder="1" applyAlignment="1" applyProtection="1">
      <alignment horizontal="center" vertical="center"/>
    </xf>
    <xf numFmtId="0" fontId="4" fillId="0" borderId="0" xfId="0" applyFont="1" applyBorder="1" applyAlignment="1">
      <alignment vertical="center"/>
    </xf>
    <xf numFmtId="0" fontId="4" fillId="0" borderId="12" xfId="0" applyFont="1" applyBorder="1" applyAlignment="1">
      <alignment vertical="center"/>
    </xf>
    <xf numFmtId="0" fontId="4" fillId="0" borderId="42" xfId="0" applyFont="1" applyBorder="1" applyAlignment="1">
      <alignment vertical="center"/>
    </xf>
    <xf numFmtId="0" fontId="46" fillId="7" borderId="5" xfId="3"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xf>
    <xf numFmtId="0" fontId="4" fillId="0" borderId="21" xfId="0" applyFont="1" applyFill="1" applyBorder="1" applyAlignment="1" applyProtection="1">
      <alignment horizontal="center"/>
    </xf>
    <xf numFmtId="0" fontId="4" fillId="0" borderId="38" xfId="0" applyFont="1" applyFill="1" applyBorder="1" applyAlignment="1" applyProtection="1">
      <alignment horizontal="center"/>
    </xf>
    <xf numFmtId="49" fontId="4" fillId="0" borderId="13" xfId="0" applyNumberFormat="1" applyFont="1" applyFill="1" applyBorder="1" applyAlignment="1" applyProtection="1">
      <alignment horizontal="center" vertical="center"/>
    </xf>
    <xf numFmtId="49" fontId="4" fillId="0" borderId="17" xfId="0" applyNumberFormat="1"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7" fillId="0" borderId="0" xfId="0" applyFont="1" applyFill="1" applyAlignment="1" applyProtection="1">
      <alignment vertical="center" textRotation="255"/>
    </xf>
    <xf numFmtId="0" fontId="4" fillId="0" borderId="11" xfId="0" applyFont="1" applyBorder="1" applyAlignment="1">
      <alignment vertical="center"/>
    </xf>
    <xf numFmtId="0" fontId="0" fillId="4" borderId="0" xfId="0" applyFill="1" applyAlignment="1"/>
    <xf numFmtId="14" fontId="0" fillId="4" borderId="0" xfId="0" applyNumberFormat="1" applyFill="1" applyAlignment="1"/>
    <xf numFmtId="14" fontId="0" fillId="4" borderId="0" xfId="0" applyNumberFormat="1" applyFill="1">
      <alignment vertical="center"/>
    </xf>
    <xf numFmtId="0" fontId="0" fillId="4" borderId="0" xfId="0" applyNumberFormat="1" applyFill="1" applyAlignment="1"/>
    <xf numFmtId="0" fontId="3" fillId="0" borderId="0" xfId="0" applyFont="1" applyFill="1" applyBorder="1" applyAlignment="1" applyProtection="1">
      <alignment horizontal="center"/>
    </xf>
    <xf numFmtId="0" fontId="4" fillId="0" borderId="0" xfId="0" applyFont="1" applyFill="1" applyBorder="1" applyAlignment="1" applyProtection="1">
      <alignment horizontal="right" vertical="center"/>
    </xf>
    <xf numFmtId="0" fontId="4" fillId="0" borderId="0" xfId="0" applyFont="1" applyFill="1" applyBorder="1" applyAlignment="1" applyProtection="1">
      <alignment horizontal="center"/>
    </xf>
    <xf numFmtId="0" fontId="4" fillId="0" borderId="12" xfId="0" applyFont="1" applyFill="1" applyBorder="1" applyAlignment="1">
      <alignment vertical="center"/>
    </xf>
    <xf numFmtId="0" fontId="4" fillId="0" borderId="0" xfId="0" applyFont="1" applyFill="1" applyBorder="1" applyAlignment="1">
      <alignment vertical="center"/>
    </xf>
    <xf numFmtId="0" fontId="4" fillId="0" borderId="11" xfId="0" applyFont="1" applyFill="1" applyBorder="1" applyAlignment="1">
      <alignment vertical="center"/>
    </xf>
    <xf numFmtId="0" fontId="0" fillId="0" borderId="43" xfId="0" applyBorder="1">
      <alignment vertical="center"/>
    </xf>
    <xf numFmtId="0" fontId="0" fillId="0" borderId="25" xfId="0" applyBorder="1">
      <alignment vertical="center"/>
    </xf>
    <xf numFmtId="0" fontId="0" fillId="0" borderId="47" xfId="0" applyBorder="1">
      <alignment vertical="center"/>
    </xf>
    <xf numFmtId="0" fontId="3" fillId="0" borderId="11" xfId="0" applyFont="1" applyFill="1" applyBorder="1" applyAlignment="1" applyProtection="1">
      <alignment horizontal="center"/>
    </xf>
    <xf numFmtId="0" fontId="4" fillId="0" borderId="30" xfId="0" applyFont="1" applyBorder="1" applyAlignment="1">
      <alignment horizontal="center" vertical="center"/>
    </xf>
    <xf numFmtId="0" fontId="4" fillId="0" borderId="31" xfId="0" applyFont="1" applyBorder="1" applyAlignment="1">
      <alignment vertical="center"/>
    </xf>
    <xf numFmtId="0" fontId="4" fillId="0" borderId="0" xfId="0" applyFont="1" applyFill="1" applyBorder="1" applyAlignment="1" applyProtection="1">
      <alignment horizontal="center" vertical="center" wrapText="1"/>
    </xf>
    <xf numFmtId="38" fontId="7" fillId="0" borderId="0" xfId="1" applyFont="1" applyFill="1" applyBorder="1" applyAlignment="1" applyProtection="1">
      <alignment horizontal="center" vertical="center"/>
    </xf>
    <xf numFmtId="0" fontId="4" fillId="0" borderId="5" xfId="0" applyFont="1" applyFill="1" applyBorder="1" applyAlignment="1">
      <alignment vertical="center" textRotation="255" shrinkToFit="1"/>
    </xf>
    <xf numFmtId="0" fontId="4" fillId="0" borderId="53" xfId="0" applyFont="1" applyBorder="1" applyAlignment="1">
      <alignment vertical="center" textRotation="255" shrinkToFit="1"/>
    </xf>
    <xf numFmtId="0" fontId="4" fillId="0" borderId="1" xfId="0" applyFont="1" applyFill="1" applyBorder="1" applyAlignment="1" applyProtection="1">
      <alignment horizontal="center" vertical="center"/>
    </xf>
    <xf numFmtId="0" fontId="4" fillId="0" borderId="17" xfId="0" applyFont="1" applyFill="1" applyBorder="1" applyAlignment="1" applyProtection="1">
      <alignment horizontal="center" vertical="center"/>
    </xf>
    <xf numFmtId="0" fontId="3" fillId="0" borderId="0" xfId="0" applyFont="1" applyFill="1" applyBorder="1" applyAlignment="1" applyProtection="1">
      <alignment horizontal="center" vertical="center"/>
    </xf>
    <xf numFmtId="0" fontId="7" fillId="0" borderId="0" xfId="0" applyFont="1" applyFill="1" applyBorder="1" applyAlignment="1" applyProtection="1">
      <alignment horizontal="center"/>
    </xf>
    <xf numFmtId="0" fontId="5" fillId="6" borderId="0" xfId="0" applyFont="1" applyFill="1" applyAlignment="1" applyProtection="1">
      <alignment vertical="center"/>
    </xf>
    <xf numFmtId="0" fontId="7" fillId="0" borderId="42" xfId="0" applyFont="1" applyFill="1" applyBorder="1" applyAlignment="1" applyProtection="1">
      <alignment horizontal="center"/>
    </xf>
    <xf numFmtId="0" fontId="0" fillId="0" borderId="0" xfId="0" applyAlignment="1">
      <alignment vertical="center"/>
    </xf>
    <xf numFmtId="0" fontId="4" fillId="0" borderId="1" xfId="3" applyFont="1" applyFill="1" applyBorder="1" applyAlignment="1">
      <alignment horizontal="center" vertical="center"/>
    </xf>
    <xf numFmtId="0" fontId="13" fillId="3" borderId="0" xfId="0" applyFont="1" applyFill="1" applyAlignment="1" applyProtection="1">
      <alignment vertical="center"/>
    </xf>
    <xf numFmtId="0" fontId="13" fillId="3" borderId="0" xfId="0" applyFont="1" applyFill="1" applyAlignment="1" applyProtection="1">
      <alignment horizontal="left" vertical="distributed" wrapText="1"/>
    </xf>
    <xf numFmtId="0" fontId="0" fillId="3" borderId="0" xfId="0" applyFont="1" applyFill="1" applyAlignment="1" applyProtection="1">
      <alignment horizontal="center" vertical="center"/>
    </xf>
    <xf numFmtId="0" fontId="26" fillId="3" borderId="0" xfId="0" applyFont="1" applyFill="1" applyAlignment="1" applyProtection="1">
      <alignment vertical="center"/>
    </xf>
    <xf numFmtId="0" fontId="13" fillId="0" borderId="0" xfId="0" applyFont="1" applyFill="1" applyBorder="1" applyAlignment="1" applyProtection="1">
      <alignment horizontal="center" vertical="center"/>
    </xf>
    <xf numFmtId="0" fontId="13" fillId="0" borderId="0" xfId="0" applyFont="1" applyFill="1" applyAlignment="1" applyProtection="1">
      <alignment vertical="center"/>
    </xf>
    <xf numFmtId="0" fontId="22" fillId="3" borderId="0" xfId="0" applyFont="1" applyFill="1" applyAlignment="1" applyProtection="1">
      <alignment vertical="center"/>
    </xf>
    <xf numFmtId="0" fontId="21" fillId="3" borderId="0" xfId="0" applyFont="1" applyFill="1" applyAlignment="1" applyProtection="1">
      <alignment vertical="center" wrapText="1"/>
    </xf>
    <xf numFmtId="0" fontId="4" fillId="8" borderId="175" xfId="0" applyFont="1" applyFill="1" applyBorder="1" applyAlignment="1" applyProtection="1">
      <alignment horizontal="center" vertical="center"/>
      <protection locked="0"/>
    </xf>
    <xf numFmtId="0" fontId="4" fillId="8" borderId="56" xfId="0" applyFont="1" applyFill="1" applyBorder="1" applyAlignment="1" applyProtection="1">
      <alignment horizontal="center" vertical="center" wrapText="1"/>
      <protection locked="0"/>
    </xf>
    <xf numFmtId="0" fontId="4" fillId="8" borderId="176" xfId="0" applyFont="1" applyFill="1" applyBorder="1" applyAlignment="1" applyProtection="1">
      <alignment horizontal="center" vertical="center" wrapText="1"/>
      <protection locked="0"/>
    </xf>
    <xf numFmtId="0" fontId="6" fillId="8" borderId="56" xfId="0" applyFont="1" applyFill="1" applyBorder="1" applyAlignment="1" applyProtection="1">
      <alignment horizontal="center" vertical="center"/>
      <protection locked="0"/>
    </xf>
    <xf numFmtId="0" fontId="4" fillId="0" borderId="43" xfId="3" applyFont="1" applyFill="1" applyBorder="1" applyAlignment="1">
      <alignment horizontal="center" vertical="center"/>
    </xf>
    <xf numFmtId="0" fontId="0" fillId="3" borderId="0" xfId="0" applyFont="1" applyFill="1" applyProtection="1">
      <alignment vertical="center"/>
    </xf>
    <xf numFmtId="0" fontId="0" fillId="2" borderId="0" xfId="0" applyFont="1" applyFill="1" applyProtection="1">
      <alignment vertical="center"/>
    </xf>
    <xf numFmtId="0" fontId="0" fillId="3" borderId="0" xfId="0" applyFont="1" applyFill="1" applyBorder="1" applyAlignment="1" applyProtection="1">
      <alignment vertical="center"/>
    </xf>
    <xf numFmtId="0" fontId="0" fillId="2" borderId="0" xfId="0" applyFont="1" applyFill="1" applyBorder="1" applyAlignment="1" applyProtection="1">
      <alignment vertical="center"/>
    </xf>
    <xf numFmtId="0" fontId="0" fillId="3" borderId="60" xfId="0" applyFont="1" applyFill="1" applyBorder="1" applyProtection="1">
      <alignment vertical="center"/>
    </xf>
    <xf numFmtId="0" fontId="0" fillId="3" borderId="0" xfId="0" applyNumberFormat="1" applyFont="1" applyFill="1" applyBorder="1" applyAlignment="1" applyProtection="1">
      <alignment vertical="center"/>
    </xf>
    <xf numFmtId="0" fontId="0" fillId="3" borderId="0" xfId="0" applyFont="1" applyFill="1" applyBorder="1" applyAlignment="1" applyProtection="1">
      <alignment horizontal="center"/>
    </xf>
    <xf numFmtId="0" fontId="0" fillId="3" borderId="0" xfId="0" applyFont="1" applyFill="1" applyBorder="1" applyAlignment="1" applyProtection="1">
      <alignment horizontal="center" vertical="top"/>
    </xf>
    <xf numFmtId="0" fontId="0" fillId="3" borderId="0" xfId="0" applyFont="1" applyFill="1" applyBorder="1" applyProtection="1">
      <alignment vertical="center"/>
    </xf>
    <xf numFmtId="0" fontId="0" fillId="3" borderId="66" xfId="0" applyFont="1" applyFill="1" applyBorder="1" applyProtection="1">
      <alignment vertical="center"/>
    </xf>
    <xf numFmtId="0" fontId="0" fillId="3" borderId="59" xfId="0" applyFont="1" applyFill="1" applyBorder="1" applyProtection="1">
      <alignment vertical="center"/>
    </xf>
    <xf numFmtId="0" fontId="0" fillId="3" borderId="67" xfId="0" applyFont="1" applyFill="1" applyBorder="1" applyProtection="1">
      <alignment vertical="center"/>
    </xf>
    <xf numFmtId="0" fontId="0" fillId="3" borderId="0" xfId="0" applyFont="1" applyFill="1" applyAlignment="1" applyProtection="1">
      <alignment horizontal="center" vertical="top"/>
    </xf>
    <xf numFmtId="0" fontId="0" fillId="3" borderId="0" xfId="0" applyFont="1" applyFill="1" applyAlignment="1" applyProtection="1">
      <alignment vertical="center"/>
    </xf>
    <xf numFmtId="0" fontId="35" fillId="0" borderId="0" xfId="0" applyFont="1" applyFill="1" applyBorder="1">
      <alignment vertical="center"/>
    </xf>
    <xf numFmtId="0" fontId="0" fillId="0" borderId="0" xfId="0" applyFont="1" applyFill="1" applyProtection="1">
      <alignment vertical="center"/>
    </xf>
    <xf numFmtId="0" fontId="0" fillId="0" borderId="60" xfId="0" applyFont="1" applyFill="1" applyBorder="1" applyProtection="1">
      <alignment vertical="center"/>
    </xf>
    <xf numFmtId="0" fontId="0" fillId="0" borderId="48" xfId="0" applyFont="1" applyFill="1" applyBorder="1" applyProtection="1">
      <alignment vertical="center"/>
    </xf>
    <xf numFmtId="0" fontId="0" fillId="0" borderId="0" xfId="0" applyFont="1" applyFill="1" applyBorder="1" applyProtection="1">
      <alignment vertical="center"/>
    </xf>
    <xf numFmtId="0" fontId="0" fillId="0" borderId="0" xfId="0" applyFont="1" applyFill="1" applyAlignment="1" applyProtection="1">
      <alignment horizontal="center" vertical="top"/>
    </xf>
    <xf numFmtId="0" fontId="25" fillId="0" borderId="70" xfId="3" applyFont="1" applyBorder="1" applyAlignment="1" applyProtection="1">
      <alignment horizontal="center" vertical="center"/>
    </xf>
    <xf numFmtId="0" fontId="0" fillId="3" borderId="68" xfId="0" applyFont="1" applyFill="1" applyBorder="1" applyAlignment="1" applyProtection="1">
      <alignment vertical="center"/>
    </xf>
    <xf numFmtId="0" fontId="0" fillId="3" borderId="60" xfId="0" applyFont="1" applyFill="1" applyBorder="1" applyAlignment="1" applyProtection="1">
      <alignment vertical="center"/>
    </xf>
    <xf numFmtId="0" fontId="0" fillId="3" borderId="66" xfId="0" applyFont="1" applyFill="1" applyBorder="1" applyAlignment="1" applyProtection="1">
      <alignment vertical="center"/>
    </xf>
    <xf numFmtId="0" fontId="0" fillId="3" borderId="59" xfId="0" applyFont="1" applyFill="1" applyBorder="1" applyAlignment="1" applyProtection="1">
      <alignment vertical="center"/>
    </xf>
    <xf numFmtId="0" fontId="0" fillId="3" borderId="67" xfId="0" applyFont="1" applyFill="1" applyBorder="1" applyAlignment="1" applyProtection="1">
      <alignment vertical="center"/>
    </xf>
    <xf numFmtId="0" fontId="0" fillId="3" borderId="18" xfId="0" applyFont="1" applyFill="1" applyBorder="1" applyProtection="1">
      <alignment vertical="center"/>
    </xf>
    <xf numFmtId="0" fontId="0" fillId="0" borderId="0" xfId="0" applyAlignment="1">
      <alignment vertical="center"/>
    </xf>
    <xf numFmtId="182" fontId="21" fillId="0" borderId="172" xfId="3" applyNumberFormat="1" applyFont="1" applyFill="1" applyBorder="1" applyAlignment="1" applyProtection="1">
      <alignment horizontal="right" vertical="center"/>
    </xf>
    <xf numFmtId="0" fontId="64" fillId="8" borderId="98" xfId="3" applyFont="1" applyFill="1" applyBorder="1" applyAlignment="1" applyProtection="1">
      <alignment horizontal="right" shrinkToFit="1"/>
      <protection locked="0"/>
    </xf>
    <xf numFmtId="0" fontId="64" fillId="8" borderId="59" xfId="3" applyFont="1" applyFill="1" applyBorder="1" applyAlignment="1" applyProtection="1">
      <alignment shrinkToFit="1"/>
      <protection locked="0"/>
    </xf>
    <xf numFmtId="0" fontId="64" fillId="8" borderId="59" xfId="3" applyFont="1" applyFill="1" applyBorder="1" applyAlignment="1">
      <alignment shrinkToFit="1"/>
    </xf>
    <xf numFmtId="0" fontId="64" fillId="8" borderId="67" xfId="3" applyFont="1" applyFill="1" applyBorder="1" applyAlignment="1">
      <alignment shrinkToFit="1"/>
    </xf>
    <xf numFmtId="0" fontId="64" fillId="8" borderId="59" xfId="3" applyFont="1" applyFill="1" applyBorder="1" applyAlignment="1" applyProtection="1">
      <alignment horizontal="center" shrinkToFit="1"/>
      <protection locked="0"/>
    </xf>
    <xf numFmtId="0" fontId="0" fillId="0" borderId="0" xfId="0" applyAlignment="1" applyProtection="1">
      <alignment vertical="center"/>
      <protection locked="0"/>
    </xf>
    <xf numFmtId="0" fontId="0" fillId="0" borderId="0" xfId="0" applyAlignment="1" applyProtection="1">
      <alignment vertical="top"/>
      <protection locked="0"/>
    </xf>
    <xf numFmtId="0" fontId="4" fillId="8" borderId="157" xfId="3" applyFont="1" applyFill="1" applyBorder="1" applyProtection="1">
      <alignment vertical="center"/>
      <protection locked="0"/>
    </xf>
    <xf numFmtId="0" fontId="4" fillId="8" borderId="158" xfId="3" applyFont="1" applyFill="1" applyBorder="1" applyAlignment="1" applyProtection="1">
      <alignment vertical="center"/>
      <protection locked="0"/>
    </xf>
    <xf numFmtId="0" fontId="4" fillId="8" borderId="159" xfId="3" applyFont="1" applyFill="1" applyBorder="1" applyAlignment="1" applyProtection="1">
      <alignment vertical="center"/>
      <protection locked="0"/>
    </xf>
    <xf numFmtId="0" fontId="4" fillId="8" borderId="167" xfId="3" applyFont="1" applyFill="1" applyBorder="1" applyAlignment="1" applyProtection="1">
      <alignment horizontal="center" vertical="center"/>
      <protection locked="0"/>
    </xf>
    <xf numFmtId="0" fontId="4" fillId="8" borderId="167" xfId="3" applyFont="1" applyFill="1" applyBorder="1" applyProtection="1">
      <alignment vertical="center"/>
      <protection locked="0"/>
    </xf>
    <xf numFmtId="0" fontId="7" fillId="0" borderId="0" xfId="0" applyFont="1" applyFill="1" applyBorder="1" applyAlignment="1" applyProtection="1">
      <alignment horizontal="center"/>
    </xf>
    <xf numFmtId="0" fontId="7" fillId="0" borderId="21" xfId="0" applyFont="1" applyBorder="1" applyAlignment="1">
      <alignment horizontal="center"/>
    </xf>
    <xf numFmtId="0" fontId="7" fillId="0" borderId="25" xfId="0" applyFont="1" applyBorder="1" applyAlignment="1">
      <alignment horizontal="center"/>
    </xf>
    <xf numFmtId="0" fontId="7" fillId="0" borderId="38" xfId="0" applyFont="1" applyBorder="1" applyAlignment="1">
      <alignment horizontal="center"/>
    </xf>
    <xf numFmtId="0" fontId="38" fillId="4" borderId="0" xfId="0" applyFont="1" applyFill="1" applyBorder="1" applyProtection="1">
      <alignment vertical="center"/>
    </xf>
    <xf numFmtId="0" fontId="4" fillId="0" borderId="1" xfId="0" applyFont="1" applyBorder="1" applyAlignment="1">
      <alignment horizontal="center" vertical="center"/>
    </xf>
    <xf numFmtId="0" fontId="4" fillId="0" borderId="0" xfId="0" applyFont="1">
      <alignment vertical="center"/>
    </xf>
    <xf numFmtId="0" fontId="4" fillId="0" borderId="0" xfId="0" applyFont="1" applyAlignment="1">
      <alignment horizontal="center" vertical="center"/>
    </xf>
    <xf numFmtId="0" fontId="4" fillId="0" borderId="143" xfId="3" applyFont="1" applyFill="1" applyBorder="1" applyAlignment="1">
      <alignment horizontal="center" vertical="center"/>
    </xf>
    <xf numFmtId="0" fontId="4" fillId="3" borderId="0" xfId="0" applyFont="1" applyFill="1" applyBorder="1" applyProtection="1">
      <alignment vertical="center"/>
    </xf>
    <xf numFmtId="0" fontId="6" fillId="3" borderId="0" xfId="0" applyFont="1" applyFill="1" applyProtection="1">
      <alignment vertical="center"/>
    </xf>
    <xf numFmtId="0" fontId="4" fillId="3" borderId="0" xfId="0" applyFont="1" applyFill="1" applyAlignment="1" applyProtection="1">
      <alignment vertical="center" wrapText="1"/>
    </xf>
    <xf numFmtId="0" fontId="4" fillId="3" borderId="0" xfId="0" applyFont="1" applyFill="1" applyAlignment="1" applyProtection="1">
      <alignment vertical="center"/>
    </xf>
    <xf numFmtId="0" fontId="0" fillId="3" borderId="0" xfId="0" applyFill="1">
      <alignment vertical="center"/>
    </xf>
    <xf numFmtId="38" fontId="8" fillId="0" borderId="0" xfId="1" applyFont="1" applyFill="1" applyBorder="1" applyAlignment="1" applyProtection="1">
      <alignment horizontal="right" vertical="center"/>
    </xf>
    <xf numFmtId="0" fontId="3" fillId="0" borderId="17" xfId="0" applyFont="1" applyFill="1" applyBorder="1" applyAlignment="1" applyProtection="1">
      <alignment horizontal="left" vertical="center"/>
    </xf>
    <xf numFmtId="49" fontId="4" fillId="0" borderId="17" xfId="0" applyNumberFormat="1" applyFont="1" applyFill="1" applyBorder="1" applyAlignment="1" applyProtection="1">
      <alignment vertical="top" wrapText="1"/>
    </xf>
    <xf numFmtId="49" fontId="4" fillId="0" borderId="21" xfId="0" applyNumberFormat="1" applyFont="1" applyFill="1" applyBorder="1" applyAlignment="1" applyProtection="1">
      <alignment vertical="top" wrapText="1"/>
    </xf>
    <xf numFmtId="0" fontId="4" fillId="8" borderId="160" xfId="3" applyFont="1" applyFill="1" applyBorder="1" applyProtection="1">
      <alignment vertical="center"/>
      <protection locked="0"/>
    </xf>
    <xf numFmtId="0" fontId="64" fillId="8" borderId="59" xfId="3" applyFont="1" applyFill="1" applyBorder="1" applyAlignment="1" applyProtection="1">
      <alignment shrinkToFit="1"/>
    </xf>
    <xf numFmtId="0" fontId="46" fillId="0" borderId="5" xfId="3" applyFont="1" applyFill="1" applyBorder="1" applyAlignment="1" applyProtection="1">
      <alignment horizontal="center" vertical="center"/>
    </xf>
    <xf numFmtId="0" fontId="21" fillId="7" borderId="7" xfId="3" applyNumberFormat="1" applyFont="1" applyFill="1" applyBorder="1" applyAlignment="1" applyProtection="1">
      <alignment horizontal="center" vertical="center"/>
      <protection locked="0"/>
    </xf>
    <xf numFmtId="0" fontId="21" fillId="7" borderId="82" xfId="3" applyNumberFormat="1" applyFont="1" applyFill="1" applyBorder="1" applyAlignment="1" applyProtection="1">
      <alignment horizontal="center" vertical="center"/>
      <protection locked="0"/>
    </xf>
    <xf numFmtId="0" fontId="21" fillId="7" borderId="146" xfId="3" applyNumberFormat="1" applyFont="1" applyFill="1" applyBorder="1" applyAlignment="1" applyProtection="1">
      <alignment horizontal="center" vertical="center"/>
      <protection locked="0"/>
    </xf>
    <xf numFmtId="0" fontId="46" fillId="0" borderId="0" xfId="3" applyFont="1" applyBorder="1" applyAlignment="1" applyProtection="1">
      <alignment horizontal="center" vertical="center"/>
    </xf>
    <xf numFmtId="49" fontId="46" fillId="0" borderId="0" xfId="3" applyNumberFormat="1" applyFont="1" applyBorder="1" applyAlignment="1" applyProtection="1">
      <alignment horizontal="center" vertical="center"/>
    </xf>
    <xf numFmtId="0" fontId="52" fillId="0" borderId="0" xfId="3" applyFont="1" applyBorder="1" applyAlignment="1" applyProtection="1">
      <alignment vertical="center" shrinkToFit="1"/>
    </xf>
    <xf numFmtId="187" fontId="52" fillId="0" borderId="0" xfId="3" applyNumberFormat="1" applyFont="1" applyBorder="1" applyAlignment="1" applyProtection="1">
      <alignment horizontal="right" vertical="center" wrapText="1"/>
    </xf>
    <xf numFmtId="0" fontId="55" fillId="0" borderId="0" xfId="3" applyFont="1" applyBorder="1" applyAlignment="1" applyProtection="1">
      <alignment horizontal="left" vertical="center" wrapText="1" shrinkToFit="1"/>
    </xf>
    <xf numFmtId="0" fontId="52" fillId="0" borderId="0" xfId="3" applyNumberFormat="1" applyFont="1" applyBorder="1" applyAlignment="1" applyProtection="1">
      <alignment horizontal="right" vertical="center"/>
    </xf>
    <xf numFmtId="38" fontId="3" fillId="0" borderId="40" xfId="1" applyFont="1" applyFill="1" applyBorder="1" applyAlignment="1" applyProtection="1">
      <alignment horizontal="right" vertical="center"/>
      <protection locked="0"/>
    </xf>
    <xf numFmtId="38" fontId="3" fillId="0" borderId="17" xfId="1" applyFont="1" applyFill="1" applyBorder="1" applyAlignment="1" applyProtection="1">
      <alignment horizontal="right" vertical="center"/>
      <protection locked="0"/>
    </xf>
    <xf numFmtId="38" fontId="3" fillId="0" borderId="41" xfId="1" applyFont="1" applyFill="1" applyBorder="1" applyAlignment="1" applyProtection="1">
      <alignment horizontal="right" vertical="center"/>
      <protection locked="0"/>
    </xf>
    <xf numFmtId="38" fontId="3" fillId="0" borderId="12" xfId="1" applyFont="1" applyFill="1" applyBorder="1" applyAlignment="1" applyProtection="1">
      <alignment horizontal="right" vertical="center"/>
      <protection locked="0"/>
    </xf>
    <xf numFmtId="0" fontId="3" fillId="0" borderId="24" xfId="0" applyFont="1" applyFill="1" applyBorder="1" applyAlignment="1" applyProtection="1">
      <alignment horizontal="center" vertical="center"/>
    </xf>
    <xf numFmtId="0" fontId="3" fillId="0" borderId="12" xfId="0" applyFont="1" applyFill="1" applyBorder="1" applyAlignment="1" applyProtection="1">
      <alignment horizontal="center" vertical="center"/>
    </xf>
    <xf numFmtId="0" fontId="3" fillId="0" borderId="14" xfId="0" applyFont="1" applyFill="1" applyBorder="1" applyAlignment="1" applyProtection="1">
      <alignment horizontal="center" vertical="center"/>
    </xf>
    <xf numFmtId="0" fontId="3" fillId="0" borderId="9" xfId="0" applyFont="1" applyFill="1" applyBorder="1" applyAlignment="1" applyProtection="1">
      <alignment horizontal="center" vertical="center"/>
    </xf>
    <xf numFmtId="0" fontId="3" fillId="0" borderId="10" xfId="0" applyFont="1" applyFill="1" applyBorder="1" applyAlignment="1" applyProtection="1">
      <alignment horizontal="center" vertical="center"/>
    </xf>
    <xf numFmtId="0" fontId="4" fillId="8" borderId="36" xfId="0" applyFont="1" applyFill="1" applyBorder="1" applyAlignment="1" applyProtection="1">
      <alignment horizontal="center" vertical="center"/>
      <protection locked="0"/>
    </xf>
    <xf numFmtId="0" fontId="4" fillId="8" borderId="90" xfId="0" applyFont="1" applyFill="1" applyBorder="1" applyAlignment="1" applyProtection="1">
      <alignment horizontal="center" vertical="center"/>
      <protection locked="0"/>
    </xf>
    <xf numFmtId="0" fontId="4" fillId="8" borderId="45" xfId="0" applyFont="1" applyFill="1" applyBorder="1" applyAlignment="1" applyProtection="1">
      <alignment horizontal="center" vertical="center"/>
      <protection locked="0"/>
    </xf>
    <xf numFmtId="0" fontId="4" fillId="0" borderId="49" xfId="0" applyFont="1" applyBorder="1" applyAlignment="1">
      <alignment horizontal="center" vertical="center" textRotation="255"/>
    </xf>
    <xf numFmtId="0" fontId="4" fillId="0" borderId="11" xfId="0" applyFont="1" applyBorder="1" applyAlignment="1">
      <alignment horizontal="center" vertical="center" textRotation="255"/>
    </xf>
    <xf numFmtId="0" fontId="4" fillId="0" borderId="16" xfId="0" applyFont="1" applyBorder="1" applyAlignment="1">
      <alignment horizontal="center" vertical="center" textRotation="255"/>
    </xf>
    <xf numFmtId="0" fontId="4" fillId="0" borderId="18" xfId="0" applyFont="1" applyBorder="1" applyAlignment="1">
      <alignment horizontal="center" vertical="center" textRotation="255"/>
    </xf>
    <xf numFmtId="0" fontId="4" fillId="0" borderId="101" xfId="0" applyFont="1" applyBorder="1" applyAlignment="1">
      <alignment horizontal="center" vertical="center" textRotation="255"/>
    </xf>
    <xf numFmtId="0" fontId="4" fillId="0" borderId="62" xfId="0" applyFont="1" applyBorder="1" applyAlignment="1">
      <alignment horizontal="center" vertical="center" textRotation="255"/>
    </xf>
    <xf numFmtId="0" fontId="3" fillId="0" borderId="11" xfId="0" applyFont="1" applyFill="1" applyBorder="1" applyAlignment="1" applyProtection="1">
      <alignment horizontal="distributed" vertical="center"/>
    </xf>
    <xf numFmtId="0" fontId="3" fillId="0" borderId="1" xfId="0" applyFont="1" applyFill="1" applyBorder="1" applyAlignment="1" applyProtection="1">
      <alignment horizontal="center" vertical="center"/>
    </xf>
    <xf numFmtId="0" fontId="3" fillId="0" borderId="7" xfId="0" applyFont="1" applyFill="1" applyBorder="1" applyAlignment="1" applyProtection="1">
      <alignment horizontal="center" vertical="center"/>
    </xf>
    <xf numFmtId="38" fontId="3" fillId="0" borderId="7" xfId="1" applyFont="1" applyFill="1" applyBorder="1" applyAlignment="1" applyProtection="1">
      <alignment horizontal="right" vertical="center"/>
      <protection locked="0"/>
    </xf>
    <xf numFmtId="38" fontId="3" fillId="0" borderId="9" xfId="1" applyFont="1" applyFill="1" applyBorder="1" applyAlignment="1" applyProtection="1">
      <alignment horizontal="right" vertical="center"/>
      <protection locked="0"/>
    </xf>
    <xf numFmtId="0" fontId="3" fillId="0" borderId="9" xfId="0" applyFont="1" applyFill="1" applyBorder="1" applyAlignment="1" applyProtection="1">
      <alignment horizontal="distributed" vertical="center"/>
    </xf>
    <xf numFmtId="0" fontId="0" fillId="0" borderId="9" xfId="0" applyFill="1" applyBorder="1" applyAlignment="1" applyProtection="1">
      <alignment horizontal="distributed" vertical="center"/>
    </xf>
    <xf numFmtId="0" fontId="4" fillId="0" borderId="46" xfId="0" applyFont="1" applyBorder="1" applyAlignment="1">
      <alignment horizontal="center" vertical="center"/>
    </xf>
    <xf numFmtId="0" fontId="3" fillId="0" borderId="12" xfId="0" applyFont="1" applyFill="1" applyBorder="1" applyAlignment="1" applyProtection="1">
      <alignment horizontal="distributed" vertical="center"/>
    </xf>
    <xf numFmtId="0" fontId="5" fillId="6" borderId="0" xfId="0" applyFont="1" applyFill="1" applyAlignment="1" applyProtection="1">
      <alignment horizontal="distributed" vertical="center"/>
    </xf>
    <xf numFmtId="0" fontId="4" fillId="0" borderId="34" xfId="0" applyFont="1" applyBorder="1" applyAlignment="1">
      <alignment horizontal="center" vertical="center"/>
    </xf>
    <xf numFmtId="0" fontId="4" fillId="0" borderId="17" xfId="0" applyFont="1" applyBorder="1" applyAlignment="1">
      <alignment horizontal="center" vertical="center"/>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4" fillId="0" borderId="88" xfId="0" applyFont="1" applyBorder="1" applyAlignment="1">
      <alignment horizontal="center" vertical="center"/>
    </xf>
    <xf numFmtId="0" fontId="4" fillId="8" borderId="22" xfId="0" applyFont="1" applyFill="1" applyBorder="1" applyAlignment="1" applyProtection="1">
      <alignment horizontal="center" vertical="center"/>
      <protection locked="0"/>
    </xf>
    <xf numFmtId="0" fontId="4" fillId="8" borderId="88" xfId="0" applyFont="1" applyFill="1" applyBorder="1" applyAlignment="1" applyProtection="1">
      <alignment horizontal="center" vertical="center"/>
      <protection locked="0"/>
    </xf>
    <xf numFmtId="0" fontId="4" fillId="0" borderId="25" xfId="0" applyFont="1" applyBorder="1" applyAlignment="1">
      <alignment horizontal="center" vertical="center"/>
    </xf>
    <xf numFmtId="0" fontId="4" fillId="8" borderId="25" xfId="0" applyFont="1" applyFill="1" applyBorder="1" applyAlignment="1" applyProtection="1">
      <alignment horizontal="center" vertical="center"/>
      <protection locked="0"/>
    </xf>
    <xf numFmtId="0" fontId="4" fillId="8" borderId="38" xfId="0" applyFont="1" applyFill="1" applyBorder="1" applyAlignment="1" applyProtection="1">
      <alignment horizontal="center" vertical="center"/>
      <protection locked="0"/>
    </xf>
    <xf numFmtId="38" fontId="3" fillId="0" borderId="82" xfId="1" applyFont="1" applyFill="1" applyBorder="1" applyAlignment="1" applyProtection="1">
      <alignment horizontal="right" vertical="center"/>
      <protection locked="0"/>
    </xf>
    <xf numFmtId="38" fontId="3" fillId="0" borderId="11" xfId="1" applyFont="1" applyFill="1" applyBorder="1" applyAlignment="1" applyProtection="1">
      <alignment horizontal="right" vertical="center"/>
      <protection locked="0"/>
    </xf>
    <xf numFmtId="0" fontId="4" fillId="8" borderId="7" xfId="0" applyFont="1" applyFill="1" applyBorder="1" applyAlignment="1" applyProtection="1">
      <alignment horizontal="center" vertical="center"/>
      <protection locked="0"/>
    </xf>
    <xf numFmtId="0" fontId="4" fillId="8" borderId="9" xfId="0" applyFont="1" applyFill="1" applyBorder="1" applyAlignment="1" applyProtection="1">
      <alignment horizontal="center" vertical="center"/>
      <protection locked="0"/>
    </xf>
    <xf numFmtId="0" fontId="4" fillId="8" borderId="10" xfId="0" applyFont="1" applyFill="1" applyBorder="1" applyAlignment="1" applyProtection="1">
      <alignment horizontal="center" vertical="center"/>
      <protection locked="0"/>
    </xf>
    <xf numFmtId="0" fontId="4" fillId="0" borderId="7" xfId="0" applyFont="1" applyFill="1" applyBorder="1" applyAlignment="1" applyProtection="1">
      <alignment horizontal="center" vertical="center"/>
    </xf>
    <xf numFmtId="0" fontId="4" fillId="0" borderId="9" xfId="0" applyFont="1" applyFill="1" applyBorder="1" applyAlignment="1" applyProtection="1">
      <alignment horizontal="center" vertical="center"/>
    </xf>
    <xf numFmtId="0" fontId="4" fillId="0" borderId="10" xfId="0" applyFont="1" applyFill="1" applyBorder="1" applyAlignment="1" applyProtection="1">
      <alignment horizontal="center" vertical="center"/>
    </xf>
    <xf numFmtId="0" fontId="4" fillId="0" borderId="1" xfId="0" applyFont="1" applyFill="1" applyBorder="1" applyAlignment="1" applyProtection="1">
      <alignment horizontal="center" vertical="center"/>
    </xf>
    <xf numFmtId="0" fontId="4" fillId="0" borderId="102" xfId="0" applyFont="1" applyBorder="1" applyAlignment="1">
      <alignment horizontal="center" vertical="center" textRotation="255"/>
    </xf>
    <xf numFmtId="0" fontId="4" fillId="0" borderId="89" xfId="0" applyFont="1" applyBorder="1" applyAlignment="1">
      <alignment horizontal="center" vertical="center" textRotation="255"/>
    </xf>
    <xf numFmtId="0" fontId="4" fillId="0" borderId="56" xfId="0" applyFont="1" applyBorder="1" applyAlignment="1">
      <alignment horizontal="center" vertical="center" textRotation="255"/>
    </xf>
    <xf numFmtId="0" fontId="4" fillId="0" borderId="46" xfId="0" applyFont="1" applyBorder="1" applyAlignment="1">
      <alignment horizontal="center" vertical="center" textRotation="255"/>
    </xf>
    <xf numFmtId="0" fontId="4" fillId="8" borderId="44" xfId="0" applyFont="1" applyFill="1" applyBorder="1" applyAlignment="1" applyProtection="1">
      <alignment horizontal="center" vertical="center"/>
      <protection locked="0"/>
    </xf>
    <xf numFmtId="38" fontId="8" fillId="0" borderId="50" xfId="1" applyFont="1" applyFill="1" applyBorder="1" applyAlignment="1" applyProtection="1">
      <alignment horizontal="right" vertical="center"/>
    </xf>
    <xf numFmtId="38" fontId="8" fillId="0" borderId="0" xfId="1" applyFont="1" applyFill="1" applyBorder="1" applyAlignment="1" applyProtection="1">
      <alignment horizontal="right" vertical="center"/>
    </xf>
    <xf numFmtId="38" fontId="8" fillId="0" borderId="5" xfId="1" applyFont="1" applyFill="1" applyBorder="1" applyAlignment="1" applyProtection="1">
      <alignment horizontal="right" vertical="center"/>
    </xf>
    <xf numFmtId="38" fontId="8" fillId="0" borderId="127" xfId="1" applyFont="1" applyFill="1" applyBorder="1" applyAlignment="1" applyProtection="1">
      <alignment horizontal="right" vertical="center"/>
    </xf>
    <xf numFmtId="38" fontId="8" fillId="0" borderId="42" xfId="1" applyFont="1" applyFill="1" applyBorder="1" applyAlignment="1" applyProtection="1">
      <alignment horizontal="right" vertical="center"/>
    </xf>
    <xf numFmtId="38" fontId="8" fillId="0" borderId="47" xfId="1" applyFont="1" applyFill="1" applyBorder="1" applyAlignment="1" applyProtection="1">
      <alignment horizontal="right" vertical="center"/>
    </xf>
    <xf numFmtId="38" fontId="3" fillId="0" borderId="30" xfId="1" applyFont="1" applyFill="1" applyBorder="1" applyAlignment="1" applyProtection="1">
      <alignment horizontal="right" vertical="center"/>
      <protection locked="0"/>
    </xf>
    <xf numFmtId="38" fontId="3" fillId="0" borderId="31" xfId="1" applyFont="1" applyFill="1" applyBorder="1" applyAlignment="1" applyProtection="1">
      <alignment horizontal="right" vertical="center"/>
      <protection locked="0"/>
    </xf>
    <xf numFmtId="0" fontId="4" fillId="0" borderId="84" xfId="0" applyFont="1" applyBorder="1" applyAlignment="1">
      <alignment horizontal="center" vertical="center"/>
    </xf>
    <xf numFmtId="0" fontId="4" fillId="0" borderId="62" xfId="0" applyFont="1" applyBorder="1" applyAlignment="1">
      <alignment horizontal="center" vertical="center"/>
    </xf>
    <xf numFmtId="0" fontId="4" fillId="8" borderId="46" xfId="0" applyFont="1" applyFill="1" applyBorder="1" applyAlignment="1" applyProtection="1">
      <alignment horizontal="center" vertical="center"/>
      <protection locked="0"/>
    </xf>
    <xf numFmtId="0" fontId="4" fillId="0" borderId="36" xfId="0" applyFont="1" applyFill="1" applyBorder="1" applyAlignment="1" applyProtection="1">
      <alignment horizontal="center" vertical="center" wrapText="1"/>
    </xf>
    <xf numFmtId="0" fontId="4" fillId="0" borderId="31" xfId="0" applyFont="1" applyFill="1" applyBorder="1" applyAlignment="1" applyProtection="1">
      <alignment horizontal="center" vertical="center" wrapText="1"/>
    </xf>
    <xf numFmtId="0" fontId="4" fillId="0" borderId="38" xfId="0" applyFont="1" applyFill="1" applyBorder="1" applyAlignment="1" applyProtection="1">
      <alignment horizontal="center" vertical="center" wrapText="1"/>
    </xf>
    <xf numFmtId="0" fontId="4" fillId="8" borderId="31" xfId="0" applyFont="1" applyFill="1" applyBorder="1" applyAlignment="1" applyProtection="1">
      <alignment horizontal="center" vertical="center"/>
      <protection locked="0"/>
    </xf>
    <xf numFmtId="0" fontId="4" fillId="0" borderId="0" xfId="0" applyFont="1" applyFill="1" applyAlignment="1" applyProtection="1">
      <alignment vertical="center" shrinkToFit="1"/>
    </xf>
    <xf numFmtId="0" fontId="0" fillId="0" borderId="0" xfId="0" applyFill="1" applyAlignment="1" applyProtection="1">
      <alignment vertical="center" shrinkToFit="1"/>
    </xf>
    <xf numFmtId="0" fontId="6" fillId="0" borderId="40" xfId="0" applyFont="1" applyFill="1" applyBorder="1" applyAlignment="1" applyProtection="1">
      <alignment horizontal="center" vertical="center" shrinkToFit="1"/>
    </xf>
    <xf numFmtId="0" fontId="6" fillId="0" borderId="17" xfId="0" applyFont="1" applyFill="1" applyBorder="1" applyAlignment="1" applyProtection="1">
      <alignment horizontal="center" vertical="center" shrinkToFit="1"/>
    </xf>
    <xf numFmtId="0" fontId="4" fillId="0" borderId="82" xfId="0" applyFont="1" applyFill="1" applyBorder="1" applyAlignment="1" applyProtection="1">
      <alignment horizontal="center" wrapText="1"/>
    </xf>
    <xf numFmtId="0" fontId="4" fillId="0" borderId="11" xfId="0" applyFont="1" applyFill="1" applyBorder="1" applyAlignment="1" applyProtection="1">
      <alignment horizontal="center" wrapText="1"/>
    </xf>
    <xf numFmtId="0" fontId="4" fillId="0" borderId="43" xfId="0" applyFont="1" applyFill="1" applyBorder="1" applyAlignment="1" applyProtection="1">
      <alignment horizontal="center" wrapText="1"/>
    </xf>
    <xf numFmtId="0" fontId="4" fillId="0" borderId="51" xfId="0" applyFont="1" applyFill="1" applyBorder="1" applyAlignment="1" applyProtection="1">
      <alignment horizontal="center" wrapText="1"/>
    </xf>
    <xf numFmtId="0" fontId="4" fillId="0" borderId="42" xfId="0" applyFont="1" applyFill="1" applyBorder="1" applyAlignment="1" applyProtection="1">
      <alignment horizontal="center" wrapText="1"/>
    </xf>
    <xf numFmtId="0" fontId="4" fillId="0" borderId="47" xfId="0" applyFont="1" applyFill="1" applyBorder="1" applyAlignment="1" applyProtection="1">
      <alignment horizontal="center" wrapText="1"/>
    </xf>
    <xf numFmtId="0" fontId="4" fillId="0" borderId="49" xfId="0" applyFont="1" applyBorder="1" applyAlignment="1">
      <alignment horizontal="center" vertical="center"/>
    </xf>
    <xf numFmtId="0" fontId="4" fillId="0" borderId="11" xfId="0" applyFont="1" applyBorder="1" applyAlignment="1">
      <alignment horizontal="center" vertical="center"/>
    </xf>
    <xf numFmtId="0" fontId="4" fillId="0" borderId="101" xfId="0" applyFont="1" applyBorder="1" applyAlignment="1">
      <alignment horizontal="center" vertical="center"/>
    </xf>
    <xf numFmtId="0" fontId="4" fillId="8" borderId="1" xfId="0" applyFont="1" applyFill="1" applyBorder="1" applyAlignment="1" applyProtection="1">
      <alignment horizontal="center" vertical="center"/>
      <protection locked="0"/>
    </xf>
    <xf numFmtId="0" fontId="4" fillId="0" borderId="16" xfId="0" applyFont="1" applyBorder="1" applyAlignment="1">
      <alignment horizontal="center" vertical="center"/>
    </xf>
    <xf numFmtId="0" fontId="4" fillId="0" borderId="82" xfId="0" applyNumberFormat="1" applyFont="1" applyFill="1" applyBorder="1" applyAlignment="1" applyProtection="1">
      <alignment horizontal="right" vertical="center"/>
      <protection locked="0"/>
    </xf>
    <xf numFmtId="0" fontId="4" fillId="0" borderId="11" xfId="0" applyNumberFormat="1" applyFont="1" applyFill="1" applyBorder="1" applyAlignment="1" applyProtection="1">
      <alignment horizontal="right" vertical="center"/>
      <protection locked="0"/>
    </xf>
    <xf numFmtId="0" fontId="4" fillId="0" borderId="51" xfId="0" applyNumberFormat="1" applyFont="1" applyFill="1" applyBorder="1" applyAlignment="1" applyProtection="1">
      <alignment horizontal="right" vertical="center"/>
      <protection locked="0"/>
    </xf>
    <xf numFmtId="0" fontId="4" fillId="0" borderId="42" xfId="0" applyNumberFormat="1" applyFont="1" applyFill="1" applyBorder="1" applyAlignment="1" applyProtection="1">
      <alignment horizontal="right" vertical="center"/>
      <protection locked="0"/>
    </xf>
    <xf numFmtId="3" fontId="4" fillId="0" borderId="82" xfId="0" applyNumberFormat="1" applyFont="1" applyFill="1" applyBorder="1" applyAlignment="1" applyProtection="1">
      <alignment horizontal="right" vertical="center"/>
      <protection locked="0"/>
    </xf>
    <xf numFmtId="3" fontId="4" fillId="0" borderId="11" xfId="0" applyNumberFormat="1" applyFont="1" applyFill="1" applyBorder="1" applyAlignment="1" applyProtection="1">
      <alignment horizontal="right" vertical="center"/>
      <protection locked="0"/>
    </xf>
    <xf numFmtId="3" fontId="4" fillId="0" borderId="43" xfId="0" applyNumberFormat="1" applyFont="1" applyFill="1" applyBorder="1" applyAlignment="1" applyProtection="1">
      <alignment horizontal="right" vertical="center"/>
      <protection locked="0"/>
    </xf>
    <xf numFmtId="3" fontId="4" fillId="0" borderId="51" xfId="0" applyNumberFormat="1" applyFont="1" applyFill="1" applyBorder="1" applyAlignment="1" applyProtection="1">
      <alignment horizontal="right" vertical="center"/>
      <protection locked="0"/>
    </xf>
    <xf numFmtId="3" fontId="4" fillId="0" borderId="42" xfId="0" applyNumberFormat="1" applyFont="1" applyFill="1" applyBorder="1" applyAlignment="1" applyProtection="1">
      <alignment horizontal="right" vertical="center"/>
      <protection locked="0"/>
    </xf>
    <xf numFmtId="3" fontId="4" fillId="0" borderId="47" xfId="0" applyNumberFormat="1" applyFont="1" applyFill="1" applyBorder="1" applyAlignment="1" applyProtection="1">
      <alignment horizontal="right" vertical="center"/>
      <protection locked="0"/>
    </xf>
    <xf numFmtId="0" fontId="33" fillId="0" borderId="40" xfId="0" applyNumberFormat="1" applyFont="1" applyFill="1" applyBorder="1" applyAlignment="1" applyProtection="1">
      <alignment vertical="center" shrinkToFit="1"/>
      <protection locked="0"/>
    </xf>
    <xf numFmtId="0" fontId="33" fillId="0" borderId="17" xfId="0" applyNumberFormat="1" applyFont="1" applyFill="1" applyBorder="1" applyAlignment="1" applyProtection="1">
      <alignment vertical="center" shrinkToFit="1"/>
      <protection locked="0"/>
    </xf>
    <xf numFmtId="0" fontId="4" fillId="0" borderId="77" xfId="0" applyNumberFormat="1" applyFont="1" applyFill="1" applyBorder="1" applyAlignment="1" applyProtection="1">
      <alignment vertical="center" shrinkToFit="1"/>
      <protection locked="0"/>
    </xf>
    <xf numFmtId="0" fontId="4" fillId="0" borderId="57" xfId="0" applyNumberFormat="1" applyFont="1" applyFill="1" applyBorder="1" applyAlignment="1" applyProtection="1">
      <alignment vertical="center" shrinkToFit="1"/>
      <protection locked="0"/>
    </xf>
    <xf numFmtId="0" fontId="4" fillId="0" borderId="42" xfId="0" applyNumberFormat="1" applyFont="1" applyFill="1" applyBorder="1" applyAlignment="1" applyProtection="1">
      <alignment vertical="center" shrinkToFit="1"/>
      <protection locked="0"/>
    </xf>
    <xf numFmtId="0" fontId="4" fillId="0" borderId="47" xfId="0" applyNumberFormat="1" applyFont="1" applyFill="1" applyBorder="1" applyAlignment="1" applyProtection="1">
      <alignment vertical="center" shrinkToFit="1"/>
      <protection locked="0"/>
    </xf>
    <xf numFmtId="3" fontId="4" fillId="0" borderId="71" xfId="0" applyNumberFormat="1" applyFont="1" applyFill="1" applyBorder="1" applyAlignment="1" applyProtection="1">
      <alignment horizontal="right" vertical="center"/>
      <protection locked="0"/>
    </xf>
    <xf numFmtId="3" fontId="4" fillId="0" borderId="77" xfId="0" applyNumberFormat="1" applyFont="1" applyFill="1" applyBorder="1" applyAlignment="1" applyProtection="1">
      <alignment horizontal="right" vertical="center"/>
      <protection locked="0"/>
    </xf>
    <xf numFmtId="3" fontId="4" fillId="0" borderId="57" xfId="0" applyNumberFormat="1" applyFont="1" applyFill="1" applyBorder="1" applyAlignment="1" applyProtection="1">
      <alignment horizontal="right" vertical="center"/>
      <protection locked="0"/>
    </xf>
    <xf numFmtId="0" fontId="4" fillId="0" borderId="71" xfId="0" applyNumberFormat="1" applyFont="1" applyFill="1" applyBorder="1" applyAlignment="1" applyProtection="1">
      <alignment horizontal="right" vertical="center"/>
      <protection locked="0"/>
    </xf>
    <xf numFmtId="0" fontId="4" fillId="0" borderId="77" xfId="0" applyNumberFormat="1" applyFont="1" applyFill="1" applyBorder="1" applyAlignment="1" applyProtection="1">
      <alignment horizontal="right" vertical="center"/>
      <protection locked="0"/>
    </xf>
    <xf numFmtId="0" fontId="33" fillId="0" borderId="84" xfId="0" applyNumberFormat="1" applyFont="1" applyFill="1" applyBorder="1" applyAlignment="1" applyProtection="1">
      <alignment vertical="center" shrinkToFit="1"/>
      <protection locked="0"/>
    </xf>
    <xf numFmtId="0" fontId="33" fillId="0" borderId="18" xfId="0" applyNumberFormat="1" applyFont="1" applyFill="1" applyBorder="1" applyAlignment="1" applyProtection="1">
      <alignment vertical="center" shrinkToFit="1"/>
      <protection locked="0"/>
    </xf>
    <xf numFmtId="0" fontId="33" fillId="0" borderId="51" xfId="0" applyNumberFormat="1" applyFont="1" applyFill="1" applyBorder="1" applyAlignment="1" applyProtection="1">
      <alignment vertical="center" shrinkToFit="1"/>
      <protection locked="0"/>
    </xf>
    <xf numFmtId="0" fontId="33" fillId="0" borderId="42" xfId="0" applyNumberFormat="1" applyFont="1" applyFill="1" applyBorder="1" applyAlignment="1" applyProtection="1">
      <alignment vertical="center" shrinkToFit="1"/>
      <protection locked="0"/>
    </xf>
    <xf numFmtId="0" fontId="33" fillId="0" borderId="85" xfId="0" applyNumberFormat="1" applyFont="1" applyFill="1" applyBorder="1" applyAlignment="1" applyProtection="1">
      <alignment vertical="center" shrinkToFit="1"/>
      <protection locked="0"/>
    </xf>
    <xf numFmtId="0" fontId="33" fillId="0" borderId="86" xfId="0" applyNumberFormat="1" applyFont="1" applyFill="1" applyBorder="1" applyAlignment="1" applyProtection="1">
      <alignment vertical="center" shrinkToFit="1"/>
      <protection locked="0"/>
    </xf>
    <xf numFmtId="177" fontId="4" fillId="0" borderId="41" xfId="0" quotePrefix="1" applyNumberFormat="1" applyFont="1" applyFill="1" applyBorder="1" applyAlignment="1" applyProtection="1">
      <alignment horizontal="center" vertical="center"/>
    </xf>
    <xf numFmtId="177" fontId="4" fillId="0" borderId="12" xfId="0" applyNumberFormat="1" applyFont="1" applyFill="1" applyBorder="1" applyAlignment="1" applyProtection="1">
      <alignment horizontal="center" vertical="center"/>
    </xf>
    <xf numFmtId="177" fontId="4" fillId="0" borderId="25" xfId="0" applyNumberFormat="1" applyFont="1" applyFill="1" applyBorder="1" applyAlignment="1" applyProtection="1">
      <alignment horizontal="center" vertical="center"/>
    </xf>
    <xf numFmtId="0" fontId="6" fillId="0" borderId="82" xfId="0"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wrapText="1"/>
    </xf>
    <xf numFmtId="0" fontId="6" fillId="0" borderId="51" xfId="0" applyFont="1" applyFill="1" applyBorder="1" applyAlignment="1" applyProtection="1">
      <alignment horizontal="center" vertical="center" wrapText="1"/>
    </xf>
    <xf numFmtId="0" fontId="6" fillId="0" borderId="42" xfId="0" applyFont="1" applyFill="1" applyBorder="1" applyAlignment="1" applyProtection="1">
      <alignment horizontal="center" vertical="center" wrapText="1"/>
    </xf>
    <xf numFmtId="0" fontId="4" fillId="0" borderId="40" xfId="0" applyFont="1" applyFill="1" applyBorder="1" applyAlignment="1" applyProtection="1">
      <alignment horizontal="center" vertical="center"/>
    </xf>
    <xf numFmtId="0" fontId="4" fillId="0" borderId="17" xfId="0" applyFont="1" applyFill="1" applyBorder="1" applyAlignment="1" applyProtection="1">
      <alignment horizontal="center" vertical="center"/>
    </xf>
    <xf numFmtId="0" fontId="4" fillId="0" borderId="21" xfId="0" applyFont="1" applyFill="1" applyBorder="1" applyAlignment="1" applyProtection="1">
      <alignment horizontal="center" vertical="center"/>
    </xf>
    <xf numFmtId="0" fontId="4" fillId="0" borderId="99" xfId="0" applyFont="1" applyFill="1" applyBorder="1" applyAlignment="1" applyProtection="1">
      <alignment horizontal="center" vertical="center"/>
    </xf>
    <xf numFmtId="0" fontId="4" fillId="0" borderId="13" xfId="0" applyFont="1" applyFill="1" applyBorder="1" applyAlignment="1" applyProtection="1">
      <alignment horizontal="center" vertical="center"/>
    </xf>
    <xf numFmtId="0" fontId="4" fillId="0" borderId="100" xfId="0" applyFont="1" applyFill="1" applyBorder="1" applyAlignment="1" applyProtection="1">
      <alignment horizontal="center" vertical="center"/>
    </xf>
    <xf numFmtId="0" fontId="4" fillId="0" borderId="40"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21" xfId="0" applyFont="1" applyFill="1" applyBorder="1" applyAlignment="1" applyProtection="1">
      <alignment horizontal="center" vertical="center" wrapText="1"/>
    </xf>
    <xf numFmtId="0" fontId="4" fillId="0" borderId="27" xfId="0" applyFont="1" applyFill="1" applyBorder="1" applyAlignment="1" applyProtection="1">
      <alignment horizontal="center" vertical="center" textRotation="255" wrapText="1"/>
    </xf>
    <xf numFmtId="0" fontId="4" fillId="0" borderId="52" xfId="0" applyFont="1" applyFill="1" applyBorder="1" applyAlignment="1" applyProtection="1">
      <alignment horizontal="center" vertical="center" textRotation="255" wrapText="1"/>
    </xf>
    <xf numFmtId="0" fontId="4" fillId="0" borderId="53" xfId="0" applyFont="1" applyFill="1" applyBorder="1" applyAlignment="1" applyProtection="1">
      <alignment horizontal="center" vertical="center" textRotation="255" wrapText="1"/>
    </xf>
    <xf numFmtId="0" fontId="4" fillId="0" borderId="29" xfId="0" applyFont="1" applyFill="1" applyBorder="1" applyAlignment="1" applyProtection="1">
      <alignment horizontal="center" vertical="center" textRotation="255" wrapText="1"/>
    </xf>
    <xf numFmtId="0" fontId="4" fillId="0" borderId="0" xfId="0" applyFont="1" applyFill="1" applyBorder="1" applyAlignment="1" applyProtection="1">
      <alignment horizontal="center" vertical="center" textRotation="255" wrapText="1"/>
    </xf>
    <xf numFmtId="0" fontId="4" fillId="0" borderId="5" xfId="0" applyFont="1" applyFill="1" applyBorder="1" applyAlignment="1" applyProtection="1">
      <alignment horizontal="center" vertical="center" textRotation="255" wrapText="1"/>
    </xf>
    <xf numFmtId="0" fontId="4" fillId="0" borderId="98" xfId="0" applyFont="1" applyFill="1" applyBorder="1" applyAlignment="1" applyProtection="1">
      <alignment horizontal="center" vertical="center" textRotation="255" wrapText="1"/>
    </xf>
    <xf numFmtId="0" fontId="4" fillId="0" borderId="59" xfId="0" applyFont="1" applyFill="1" applyBorder="1" applyAlignment="1" applyProtection="1">
      <alignment horizontal="center" vertical="center" textRotation="255" wrapText="1"/>
    </xf>
    <xf numFmtId="0" fontId="4" fillId="0" borderId="58" xfId="0" applyFont="1" applyFill="1" applyBorder="1" applyAlignment="1" applyProtection="1">
      <alignment horizontal="center" vertical="center" textRotation="255" wrapText="1"/>
    </xf>
    <xf numFmtId="0" fontId="33" fillId="0" borderId="40" xfId="0" applyNumberFormat="1" applyFont="1" applyFill="1" applyBorder="1" applyAlignment="1" applyProtection="1">
      <alignment horizontal="left" vertical="center" shrinkToFit="1"/>
      <protection locked="0"/>
    </xf>
    <xf numFmtId="0" fontId="33" fillId="0" borderId="17" xfId="0" applyNumberFormat="1" applyFont="1" applyFill="1" applyBorder="1" applyAlignment="1" applyProtection="1">
      <alignment horizontal="left" vertical="center" shrinkToFit="1"/>
      <protection locked="0"/>
    </xf>
    <xf numFmtId="0" fontId="4" fillId="0" borderId="11" xfId="0" applyNumberFormat="1" applyFont="1" applyFill="1" applyBorder="1" applyAlignment="1" applyProtection="1">
      <alignment vertical="center" shrinkToFit="1"/>
      <protection locked="0"/>
    </xf>
    <xf numFmtId="0" fontId="4" fillId="0" borderId="43" xfId="0" applyNumberFormat="1" applyFont="1" applyFill="1" applyBorder="1" applyAlignment="1" applyProtection="1">
      <alignment vertical="center" shrinkToFit="1"/>
      <protection locked="0"/>
    </xf>
    <xf numFmtId="0" fontId="4" fillId="0" borderId="29" xfId="0" applyNumberFormat="1" applyFont="1" applyFill="1" applyBorder="1" applyAlignment="1" applyProtection="1">
      <alignment horizontal="right" vertical="center"/>
      <protection locked="0"/>
    </xf>
    <xf numFmtId="0" fontId="4" fillId="0" borderId="0" xfId="0" applyNumberFormat="1" applyFont="1" applyFill="1" applyBorder="1" applyAlignment="1" applyProtection="1">
      <alignment horizontal="right" vertical="center"/>
      <protection locked="0"/>
    </xf>
    <xf numFmtId="179" fontId="4" fillId="8" borderId="29" xfId="0" applyNumberFormat="1" applyFont="1" applyFill="1" applyBorder="1" applyAlignment="1" applyProtection="1">
      <alignment horizontal="center" vertical="center"/>
      <protection locked="0"/>
    </xf>
    <xf numFmtId="179" fontId="4" fillId="8" borderId="0" xfId="0" applyNumberFormat="1" applyFont="1" applyFill="1" applyBorder="1" applyAlignment="1" applyProtection="1">
      <alignment horizontal="center" vertical="center"/>
      <protection locked="0"/>
    </xf>
    <xf numFmtId="179" fontId="4" fillId="8" borderId="5" xfId="0" applyNumberFormat="1" applyFont="1" applyFill="1" applyBorder="1" applyAlignment="1" applyProtection="1">
      <alignment horizontal="center" vertical="center"/>
      <protection locked="0"/>
    </xf>
    <xf numFmtId="178" fontId="4" fillId="8" borderId="29" xfId="0" applyNumberFormat="1" applyFont="1" applyFill="1" applyBorder="1" applyAlignment="1" applyProtection="1">
      <alignment horizontal="center" vertical="center"/>
      <protection locked="0"/>
    </xf>
    <xf numFmtId="178" fontId="4" fillId="8" borderId="0" xfId="0" applyNumberFormat="1" applyFont="1" applyFill="1" applyBorder="1" applyAlignment="1" applyProtection="1">
      <alignment horizontal="center" vertical="center"/>
      <protection locked="0"/>
    </xf>
    <xf numFmtId="178" fontId="4" fillId="8" borderId="5" xfId="0" applyNumberFormat="1" applyFont="1" applyFill="1" applyBorder="1" applyAlignment="1" applyProtection="1">
      <alignment horizontal="center" vertical="center"/>
      <protection locked="0"/>
    </xf>
    <xf numFmtId="0" fontId="4" fillId="0" borderId="51" xfId="0" applyFont="1" applyFill="1" applyBorder="1" applyAlignment="1" applyProtection="1">
      <alignment horizontal="center" vertical="center" textRotation="255" wrapText="1"/>
    </xf>
    <xf numFmtId="0" fontId="4" fillId="0" borderId="42" xfId="0" applyFont="1" applyFill="1" applyBorder="1" applyAlignment="1" applyProtection="1">
      <alignment horizontal="center" vertical="center" textRotation="255" wrapText="1"/>
    </xf>
    <xf numFmtId="0" fontId="4" fillId="0" borderId="47" xfId="0" applyFont="1" applyFill="1" applyBorder="1" applyAlignment="1" applyProtection="1">
      <alignment horizontal="center" vertical="center" textRotation="255" wrapText="1"/>
    </xf>
    <xf numFmtId="0" fontId="33" fillId="0" borderId="30" xfId="0" applyNumberFormat="1" applyFont="1" applyFill="1" applyBorder="1" applyAlignment="1" applyProtection="1">
      <alignment vertical="center" shrinkToFit="1"/>
      <protection locked="0"/>
    </xf>
    <xf numFmtId="0" fontId="33" fillId="0" borderId="31" xfId="0" applyNumberFormat="1" applyFont="1" applyFill="1" applyBorder="1" applyAlignment="1" applyProtection="1">
      <alignment vertical="center" shrinkToFit="1"/>
      <protection locked="0"/>
    </xf>
    <xf numFmtId="0" fontId="4" fillId="0" borderId="0" xfId="0" applyNumberFormat="1" applyFont="1" applyFill="1" applyBorder="1" applyAlignment="1" applyProtection="1">
      <alignment vertical="center" shrinkToFit="1"/>
      <protection locked="0"/>
    </xf>
    <xf numFmtId="0" fontId="4" fillId="0" borderId="5" xfId="0" applyNumberFormat="1" applyFont="1" applyFill="1" applyBorder="1" applyAlignment="1" applyProtection="1">
      <alignment vertical="center" shrinkToFit="1"/>
      <protection locked="0"/>
    </xf>
    <xf numFmtId="0" fontId="4" fillId="0" borderId="84" xfId="0" applyFont="1" applyFill="1" applyBorder="1" applyAlignment="1" applyProtection="1">
      <alignment horizontal="center" vertical="center"/>
    </xf>
    <xf numFmtId="0" fontId="4" fillId="0" borderId="18" xfId="0" applyFont="1" applyFill="1" applyBorder="1" applyAlignment="1" applyProtection="1">
      <alignment horizontal="center" vertical="center"/>
    </xf>
    <xf numFmtId="0" fontId="4" fillId="0" borderId="54" xfId="0" applyFont="1" applyFill="1" applyBorder="1" applyAlignment="1" applyProtection="1">
      <alignment horizontal="center" vertical="center"/>
    </xf>
    <xf numFmtId="3" fontId="4" fillId="0" borderId="29" xfId="0" applyNumberFormat="1" applyFont="1" applyFill="1" applyBorder="1" applyAlignment="1" applyProtection="1">
      <alignment horizontal="right" vertical="center"/>
      <protection locked="0"/>
    </xf>
    <xf numFmtId="3" fontId="4" fillId="0" borderId="0" xfId="0" applyNumberFormat="1" applyFont="1" applyFill="1" applyBorder="1" applyAlignment="1" applyProtection="1">
      <alignment horizontal="right" vertical="center"/>
      <protection locked="0"/>
    </xf>
    <xf numFmtId="3" fontId="4" fillId="0" borderId="5" xfId="0" applyNumberFormat="1" applyFont="1" applyFill="1" applyBorder="1" applyAlignment="1" applyProtection="1">
      <alignment horizontal="right" vertical="center"/>
      <protection locked="0"/>
    </xf>
    <xf numFmtId="0" fontId="4" fillId="0" borderId="59" xfId="0" applyNumberFormat="1" applyFont="1" applyFill="1" applyBorder="1" applyAlignment="1" applyProtection="1">
      <alignment vertical="center" shrinkToFit="1"/>
      <protection locked="0"/>
    </xf>
    <xf numFmtId="0" fontId="4" fillId="0" borderId="58" xfId="0" applyNumberFormat="1" applyFont="1" applyFill="1" applyBorder="1" applyAlignment="1" applyProtection="1">
      <alignment vertical="center" shrinkToFit="1"/>
      <protection locked="0"/>
    </xf>
    <xf numFmtId="0" fontId="4" fillId="0" borderId="98" xfId="0" applyNumberFormat="1" applyFont="1" applyFill="1" applyBorder="1" applyAlignment="1" applyProtection="1">
      <alignment horizontal="right" vertical="center"/>
      <protection locked="0"/>
    </xf>
    <xf numFmtId="0" fontId="4" fillId="0" borderId="59" xfId="0" applyNumberFormat="1" applyFont="1" applyFill="1" applyBorder="1" applyAlignment="1" applyProtection="1">
      <alignment horizontal="right" vertical="center"/>
      <protection locked="0"/>
    </xf>
    <xf numFmtId="3" fontId="4" fillId="0" borderId="98" xfId="0" applyNumberFormat="1" applyFont="1" applyFill="1" applyBorder="1" applyAlignment="1" applyProtection="1">
      <alignment horizontal="right" vertical="center"/>
      <protection locked="0"/>
    </xf>
    <xf numFmtId="3" fontId="4" fillId="0" borderId="59" xfId="0" applyNumberFormat="1" applyFont="1" applyFill="1" applyBorder="1" applyAlignment="1" applyProtection="1">
      <alignment horizontal="right" vertical="center"/>
      <protection locked="0"/>
    </xf>
    <xf numFmtId="3" fontId="4" fillId="0" borderId="58" xfId="0" applyNumberFormat="1" applyFont="1" applyFill="1" applyBorder="1" applyAlignment="1" applyProtection="1">
      <alignment horizontal="right" vertical="center"/>
      <protection locked="0"/>
    </xf>
    <xf numFmtId="0" fontId="7" fillId="0" borderId="31" xfId="0" applyFont="1" applyFill="1" applyBorder="1" applyAlignment="1" applyProtection="1">
      <alignment horizontal="center"/>
    </xf>
    <xf numFmtId="0" fontId="7" fillId="0" borderId="38" xfId="0" applyFont="1" applyFill="1" applyBorder="1" applyAlignment="1" applyProtection="1">
      <alignment horizontal="center"/>
    </xf>
    <xf numFmtId="0" fontId="4" fillId="0" borderId="82"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43" xfId="0" applyFont="1" applyFill="1" applyBorder="1" applyAlignment="1" applyProtection="1">
      <alignment horizontal="center" vertical="center" wrapText="1"/>
    </xf>
    <xf numFmtId="0" fontId="4" fillId="0" borderId="51" xfId="0" applyFont="1" applyFill="1" applyBorder="1" applyAlignment="1" applyProtection="1">
      <alignment horizontal="center" vertical="center" wrapText="1"/>
    </xf>
    <xf numFmtId="0" fontId="4" fillId="0" borderId="42" xfId="0" applyFont="1" applyFill="1" applyBorder="1" applyAlignment="1" applyProtection="1">
      <alignment horizontal="center" vertical="center" wrapText="1"/>
    </xf>
    <xf numFmtId="0" fontId="4" fillId="0" borderId="47" xfId="0" applyFont="1" applyFill="1" applyBorder="1" applyAlignment="1" applyProtection="1">
      <alignment horizontal="center" vertical="center" wrapText="1"/>
    </xf>
    <xf numFmtId="0" fontId="4" fillId="0" borderId="30"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0" fontId="4" fillId="0" borderId="36" xfId="0" applyFont="1" applyFill="1" applyBorder="1" applyAlignment="1" applyProtection="1">
      <alignment horizontal="center" vertical="center"/>
    </xf>
    <xf numFmtId="0" fontId="4" fillId="0" borderId="31" xfId="0" applyFont="1" applyFill="1" applyBorder="1" applyAlignment="1" applyProtection="1">
      <alignment horizontal="center" vertical="center"/>
    </xf>
    <xf numFmtId="0" fontId="4" fillId="8" borderId="12" xfId="0" applyFont="1" applyFill="1" applyBorder="1" applyAlignment="1" applyProtection="1">
      <alignment horizontal="center" vertical="center"/>
      <protection locked="0"/>
    </xf>
    <xf numFmtId="0" fontId="4" fillId="0" borderId="43" xfId="0" applyFont="1" applyBorder="1" applyAlignment="1">
      <alignment horizontal="center" vertical="center" textRotation="255"/>
    </xf>
    <xf numFmtId="0" fontId="4" fillId="0" borderId="54" xfId="0" applyFont="1" applyBorder="1" applyAlignment="1">
      <alignment horizontal="center" vertical="center" textRotation="255"/>
    </xf>
    <xf numFmtId="38" fontId="8" fillId="0" borderId="29" xfId="1" applyFont="1" applyFill="1" applyBorder="1" applyAlignment="1" applyProtection="1">
      <alignment horizontal="right" vertical="center"/>
    </xf>
    <xf numFmtId="38" fontId="8" fillId="0" borderId="48" xfId="1" applyFont="1" applyFill="1" applyBorder="1" applyAlignment="1" applyProtection="1">
      <alignment horizontal="right" vertical="center"/>
    </xf>
    <xf numFmtId="38" fontId="8" fillId="0" borderId="51" xfId="1" applyFont="1" applyFill="1" applyBorder="1" applyAlignment="1" applyProtection="1">
      <alignment horizontal="right" vertical="center"/>
    </xf>
    <xf numFmtId="38" fontId="8" fillId="0" borderId="126" xfId="1" applyFont="1" applyFill="1" applyBorder="1" applyAlignment="1" applyProtection="1">
      <alignment horizontal="right" vertical="center"/>
    </xf>
    <xf numFmtId="177" fontId="4" fillId="8" borderId="34" xfId="0" applyNumberFormat="1" applyFont="1" applyFill="1" applyBorder="1" applyAlignment="1" applyProtection="1">
      <alignment horizontal="center" vertical="center"/>
      <protection locked="0"/>
    </xf>
    <xf numFmtId="177" fontId="4" fillId="8" borderId="17" xfId="0" applyNumberFormat="1" applyFont="1" applyFill="1" applyBorder="1" applyAlignment="1" applyProtection="1">
      <alignment horizontal="center" vertical="center"/>
      <protection locked="0"/>
    </xf>
    <xf numFmtId="177" fontId="4" fillId="8" borderId="21" xfId="0" applyNumberFormat="1" applyFont="1" applyFill="1" applyBorder="1" applyAlignment="1" applyProtection="1">
      <alignment horizontal="center" vertical="center"/>
      <protection locked="0"/>
    </xf>
    <xf numFmtId="38" fontId="4" fillId="8" borderId="34" xfId="1" applyFont="1" applyFill="1" applyBorder="1" applyAlignment="1" applyProtection="1">
      <alignment horizontal="right" vertical="center"/>
      <protection locked="0"/>
    </xf>
    <xf numFmtId="38" fontId="4" fillId="8" borderId="17" xfId="1" applyFont="1" applyFill="1" applyBorder="1" applyAlignment="1" applyProtection="1">
      <alignment horizontal="right" vertical="center"/>
      <protection locked="0"/>
    </xf>
    <xf numFmtId="38" fontId="4" fillId="8" borderId="21" xfId="1" applyFont="1" applyFill="1" applyBorder="1" applyAlignment="1" applyProtection="1">
      <alignment horizontal="right" vertical="center"/>
      <protection locked="0"/>
    </xf>
    <xf numFmtId="38" fontId="4" fillId="8" borderId="22" xfId="1" applyFont="1" applyFill="1" applyBorder="1" applyAlignment="1" applyProtection="1">
      <alignment horizontal="right" vertical="center"/>
      <protection locked="0"/>
    </xf>
    <xf numFmtId="38" fontId="4" fillId="8" borderId="12" xfId="1" applyFont="1" applyFill="1" applyBorder="1" applyAlignment="1" applyProtection="1">
      <alignment horizontal="right" vertical="center"/>
      <protection locked="0"/>
    </xf>
    <xf numFmtId="38" fontId="4" fillId="8" borderId="25" xfId="1" applyFont="1" applyFill="1" applyBorder="1" applyAlignment="1" applyProtection="1">
      <alignment horizontal="right" vertical="center"/>
      <protection locked="0"/>
    </xf>
    <xf numFmtId="38" fontId="4" fillId="0" borderId="36" xfId="1" applyFont="1" applyFill="1" applyBorder="1" applyAlignment="1" applyProtection="1">
      <alignment horizontal="right" vertical="center"/>
    </xf>
    <xf numFmtId="38" fontId="4" fillId="0" borderId="31" xfId="1" applyFont="1" applyFill="1" applyBorder="1" applyAlignment="1" applyProtection="1">
      <alignment horizontal="right" vertical="center"/>
    </xf>
    <xf numFmtId="38" fontId="4" fillId="0" borderId="38" xfId="1" applyFont="1" applyFill="1" applyBorder="1" applyAlignment="1" applyProtection="1">
      <alignment horizontal="right" vertical="center"/>
    </xf>
    <xf numFmtId="0" fontId="6" fillId="0" borderId="11" xfId="0" applyFont="1" applyFill="1" applyBorder="1" applyAlignment="1" applyProtection="1">
      <alignment horizontal="center" vertical="center"/>
    </xf>
    <xf numFmtId="0" fontId="6" fillId="0" borderId="42" xfId="0" applyFont="1" applyFill="1" applyBorder="1" applyAlignment="1" applyProtection="1">
      <alignment horizontal="center" vertical="center"/>
    </xf>
    <xf numFmtId="0" fontId="3" fillId="0" borderId="17" xfId="0" applyFont="1" applyFill="1" applyBorder="1" applyAlignment="1" applyProtection="1">
      <alignment horizontal="distributed" vertical="center"/>
    </xf>
    <xf numFmtId="38" fontId="3" fillId="0" borderId="84" xfId="1" applyFont="1" applyFill="1" applyBorder="1" applyAlignment="1" applyProtection="1">
      <alignment horizontal="right" vertical="center"/>
      <protection locked="0"/>
    </xf>
    <xf numFmtId="38" fontId="3" fillId="0" borderId="18" xfId="1" applyFont="1" applyFill="1" applyBorder="1" applyAlignment="1" applyProtection="1">
      <alignment horizontal="right" vertical="center"/>
      <protection locked="0"/>
    </xf>
    <xf numFmtId="0" fontId="3" fillId="0" borderId="29" xfId="0" applyFont="1" applyFill="1" applyBorder="1" applyAlignment="1" applyProtection="1">
      <alignment horizontal="center" vertical="center" textRotation="255"/>
    </xf>
    <xf numFmtId="0" fontId="3" fillId="0" borderId="48" xfId="0" applyFont="1" applyFill="1" applyBorder="1" applyAlignment="1" applyProtection="1">
      <alignment horizontal="center" vertical="center" textRotation="255"/>
    </xf>
    <xf numFmtId="0" fontId="3" fillId="0" borderId="82" xfId="0" applyFont="1" applyFill="1" applyBorder="1" applyAlignment="1" applyProtection="1">
      <alignment horizontal="center" vertical="center"/>
    </xf>
    <xf numFmtId="0" fontId="3" fillId="0" borderId="11" xfId="0" applyFont="1" applyFill="1" applyBorder="1" applyAlignment="1" applyProtection="1">
      <alignment horizontal="center" vertical="center"/>
    </xf>
    <xf numFmtId="0" fontId="3" fillId="0" borderId="43" xfId="0" applyFont="1" applyFill="1" applyBorder="1" applyAlignment="1" applyProtection="1">
      <alignment horizontal="center" vertical="center"/>
    </xf>
    <xf numFmtId="0" fontId="3" fillId="0" borderId="29" xfId="0" applyFont="1" applyFill="1" applyBorder="1" applyAlignment="1" applyProtection="1">
      <alignment horizontal="center" vertical="center"/>
    </xf>
    <xf numFmtId="0" fontId="3" fillId="0" borderId="0" xfId="0" applyFont="1" applyFill="1" applyBorder="1" applyAlignment="1" applyProtection="1">
      <alignment horizontal="center" vertical="center"/>
    </xf>
    <xf numFmtId="0" fontId="3" fillId="0" borderId="5" xfId="0" applyFont="1" applyFill="1" applyBorder="1" applyAlignment="1" applyProtection="1">
      <alignment horizontal="center" vertical="center"/>
    </xf>
    <xf numFmtId="0" fontId="3" fillId="0" borderId="51" xfId="0" applyFont="1" applyFill="1" applyBorder="1" applyAlignment="1" applyProtection="1">
      <alignment horizontal="center" vertical="center"/>
    </xf>
    <xf numFmtId="0" fontId="3" fillId="0" borderId="42" xfId="0" applyFont="1" applyFill="1" applyBorder="1" applyAlignment="1" applyProtection="1">
      <alignment horizontal="center" vertical="center"/>
    </xf>
    <xf numFmtId="0" fontId="3" fillId="0" borderId="47" xfId="0" applyFont="1" applyFill="1" applyBorder="1" applyAlignment="1" applyProtection="1">
      <alignment horizontal="center" vertical="center"/>
    </xf>
    <xf numFmtId="0" fontId="3" fillId="0" borderId="31" xfId="0" applyFont="1" applyFill="1" applyBorder="1" applyAlignment="1" applyProtection="1">
      <alignment horizontal="distributed" vertical="center"/>
    </xf>
    <xf numFmtId="0" fontId="0" fillId="0" borderId="31" xfId="0" applyFill="1" applyBorder="1" applyAlignment="1" applyProtection="1">
      <alignment horizontal="distributed" vertical="center"/>
    </xf>
    <xf numFmtId="3" fontId="3" fillId="0" borderId="52" xfId="2" applyNumberFormat="1" applyFont="1" applyFill="1" applyBorder="1" applyAlignment="1" applyProtection="1">
      <alignment horizontal="distributed" vertical="center"/>
    </xf>
    <xf numFmtId="0" fontId="7" fillId="0" borderId="31" xfId="0" applyFont="1" applyFill="1" applyBorder="1" applyAlignment="1" applyProtection="1">
      <alignment horizontal="left" vertical="center"/>
    </xf>
    <xf numFmtId="0" fontId="11" fillId="0" borderId="38" xfId="0" applyFont="1" applyFill="1" applyBorder="1" applyAlignment="1" applyProtection="1">
      <alignment horizontal="left" vertical="center"/>
    </xf>
    <xf numFmtId="0" fontId="7" fillId="0" borderId="17" xfId="0" applyFont="1" applyFill="1" applyBorder="1" applyAlignment="1" applyProtection="1">
      <alignment horizontal="left" vertical="center"/>
    </xf>
    <xf numFmtId="0" fontId="7" fillId="0" borderId="21" xfId="0" applyFont="1" applyFill="1" applyBorder="1" applyAlignment="1" applyProtection="1">
      <alignment horizontal="left" vertical="center"/>
    </xf>
    <xf numFmtId="0" fontId="3" fillId="0" borderId="18" xfId="0" applyFont="1" applyFill="1" applyBorder="1" applyAlignment="1" applyProtection="1">
      <alignment horizontal="distributed" vertical="center"/>
    </xf>
    <xf numFmtId="3" fontId="7" fillId="0" borderId="52" xfId="2" applyNumberFormat="1" applyFont="1" applyFill="1" applyBorder="1" applyAlignment="1" applyProtection="1">
      <alignment horizontal="left" vertical="center"/>
    </xf>
    <xf numFmtId="3" fontId="7" fillId="0" borderId="53" xfId="2" applyNumberFormat="1" applyFont="1" applyFill="1" applyBorder="1" applyAlignment="1" applyProtection="1">
      <alignment horizontal="left" vertical="center"/>
    </xf>
    <xf numFmtId="0" fontId="0" fillId="0" borderId="12" xfId="0" applyFill="1" applyBorder="1" applyAlignment="1" applyProtection="1">
      <alignment horizontal="distributed" vertical="center"/>
    </xf>
    <xf numFmtId="0" fontId="7" fillId="0" borderId="12" xfId="0" applyFont="1" applyFill="1" applyBorder="1" applyAlignment="1" applyProtection="1">
      <alignment horizontal="left" vertical="center"/>
    </xf>
    <xf numFmtId="0" fontId="7" fillId="0" borderId="25" xfId="0" applyFont="1" applyFill="1" applyBorder="1" applyAlignment="1" applyProtection="1">
      <alignment horizontal="left" vertical="center"/>
    </xf>
    <xf numFmtId="0" fontId="3" fillId="0" borderId="17" xfId="0" applyFont="1" applyFill="1" applyBorder="1" applyAlignment="1" applyProtection="1">
      <alignment horizontal="center" vertical="center" shrinkToFit="1"/>
    </xf>
    <xf numFmtId="49" fontId="12" fillId="0" borderId="12" xfId="0" applyNumberFormat="1" applyFont="1" applyFill="1" applyBorder="1" applyAlignment="1" applyProtection="1">
      <alignment vertical="center" shrinkToFit="1"/>
      <protection locked="0"/>
    </xf>
    <xf numFmtId="49" fontId="12" fillId="0" borderId="88" xfId="0" applyNumberFormat="1" applyFont="1" applyFill="1" applyBorder="1" applyAlignment="1" applyProtection="1">
      <alignment vertical="center" shrinkToFit="1"/>
      <protection locked="0"/>
    </xf>
    <xf numFmtId="0" fontId="4" fillId="0" borderId="104" xfId="0" applyFont="1" applyFill="1" applyBorder="1" applyAlignment="1" applyProtection="1">
      <alignment horizontal="center" vertical="center" wrapText="1"/>
    </xf>
    <xf numFmtId="0" fontId="4" fillId="0" borderId="105" xfId="0" applyFont="1" applyFill="1" applyBorder="1" applyAlignment="1" applyProtection="1">
      <alignment horizontal="center" vertical="center" wrapText="1"/>
    </xf>
    <xf numFmtId="0" fontId="4" fillId="0" borderId="77" xfId="0" applyFont="1" applyFill="1" applyBorder="1" applyAlignment="1" applyProtection="1">
      <alignment horizontal="center" vertical="center" wrapText="1"/>
    </xf>
    <xf numFmtId="0" fontId="4" fillId="0" borderId="57" xfId="0" applyFont="1" applyFill="1" applyBorder="1" applyAlignment="1" applyProtection="1">
      <alignment horizontal="center" vertical="center" wrapText="1"/>
    </xf>
    <xf numFmtId="0" fontId="4" fillId="0" borderId="68" xfId="0" applyFont="1" applyFill="1" applyBorder="1" applyAlignment="1" applyProtection="1">
      <alignment horizontal="center" vertical="center" wrapText="1"/>
    </xf>
    <xf numFmtId="0" fontId="4" fillId="0" borderId="0"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106" xfId="0" applyFont="1" applyFill="1" applyBorder="1" applyAlignment="1" applyProtection="1">
      <alignment horizontal="center" vertical="center" wrapText="1"/>
    </xf>
    <xf numFmtId="49" fontId="12" fillId="0" borderId="40" xfId="0" applyNumberFormat="1" applyFont="1" applyFill="1" applyBorder="1" applyAlignment="1" applyProtection="1">
      <alignment vertical="center" shrinkToFit="1"/>
      <protection locked="0"/>
    </xf>
    <xf numFmtId="49" fontId="12" fillId="0" borderId="17" xfId="0" applyNumberFormat="1" applyFont="1" applyFill="1" applyBorder="1" applyAlignment="1" applyProtection="1">
      <alignment vertical="center" shrinkToFit="1"/>
      <protection locked="0"/>
    </xf>
    <xf numFmtId="49" fontId="12" fillId="0" borderId="107" xfId="0" applyNumberFormat="1" applyFont="1" applyFill="1" applyBorder="1" applyAlignment="1" applyProtection="1">
      <alignment vertical="center" shrinkToFit="1"/>
      <protection locked="0"/>
    </xf>
    <xf numFmtId="49" fontId="4" fillId="0" borderId="116" xfId="0" applyNumberFormat="1" applyFont="1" applyFill="1" applyBorder="1" applyAlignment="1" applyProtection="1">
      <alignment horizontal="center" vertical="center"/>
      <protection locked="0"/>
    </xf>
    <xf numFmtId="49" fontId="4" fillId="0" borderId="16" xfId="0" applyNumberFormat="1" applyFont="1" applyFill="1" applyBorder="1" applyAlignment="1" applyProtection="1">
      <alignment horizontal="center" vertical="center"/>
      <protection locked="0"/>
    </xf>
    <xf numFmtId="49" fontId="7" fillId="0" borderId="41" xfId="0" applyNumberFormat="1" applyFont="1" applyFill="1" applyBorder="1" applyAlignment="1" applyProtection="1">
      <alignment horizontal="center" vertical="center" wrapText="1"/>
    </xf>
    <xf numFmtId="49" fontId="7" fillId="0" borderId="12" xfId="0" applyNumberFormat="1" applyFont="1" applyFill="1" applyBorder="1" applyAlignment="1" applyProtection="1">
      <alignment horizontal="center" vertical="center"/>
    </xf>
    <xf numFmtId="49" fontId="12" fillId="0" borderId="12" xfId="0" applyNumberFormat="1" applyFont="1" applyFill="1" applyBorder="1" applyAlignment="1" applyProtection="1">
      <alignment horizontal="left" vertical="center" shrinkToFit="1"/>
      <protection locked="0"/>
    </xf>
    <xf numFmtId="49" fontId="12" fillId="0" borderId="61" xfId="0" applyNumberFormat="1" applyFont="1" applyFill="1" applyBorder="1" applyAlignment="1" applyProtection="1">
      <alignment horizontal="left" vertical="center" shrinkToFit="1"/>
      <protection locked="0"/>
    </xf>
    <xf numFmtId="0" fontId="4" fillId="0" borderId="108" xfId="0" applyFont="1" applyFill="1" applyBorder="1" applyAlignment="1" applyProtection="1">
      <alignment horizontal="center" vertical="center" wrapText="1"/>
    </xf>
    <xf numFmtId="0" fontId="4" fillId="0" borderId="86" xfId="0" applyFont="1" applyFill="1" applyBorder="1" applyAlignment="1" applyProtection="1">
      <alignment horizontal="center" vertical="center" wrapText="1"/>
    </xf>
    <xf numFmtId="0" fontId="4" fillId="0" borderId="87"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xf>
    <xf numFmtId="49" fontId="4" fillId="0" borderId="109" xfId="0" applyNumberFormat="1" applyFont="1" applyFill="1" applyBorder="1" applyAlignment="1" applyProtection="1">
      <alignment horizontal="center" vertical="center"/>
      <protection locked="0"/>
    </xf>
    <xf numFmtId="49" fontId="4" fillId="0" borderId="110" xfId="0" applyNumberFormat="1" applyFont="1" applyFill="1" applyBorder="1" applyAlignment="1" applyProtection="1">
      <alignment horizontal="center" vertical="center"/>
      <protection locked="0"/>
    </xf>
    <xf numFmtId="49" fontId="7" fillId="0" borderId="51" xfId="0" applyNumberFormat="1" applyFont="1" applyFill="1" applyBorder="1" applyAlignment="1" applyProtection="1">
      <alignment horizontal="center" vertical="center"/>
    </xf>
    <xf numFmtId="49" fontId="7" fillId="0" borderId="42" xfId="0" applyNumberFormat="1" applyFont="1" applyFill="1" applyBorder="1" applyAlignment="1" applyProtection="1">
      <alignment horizontal="center" vertical="center"/>
    </xf>
    <xf numFmtId="0" fontId="4" fillId="0" borderId="22" xfId="0" applyFont="1" applyFill="1" applyBorder="1" applyAlignment="1" applyProtection="1">
      <alignment horizontal="center" vertical="center" wrapText="1"/>
    </xf>
    <xf numFmtId="0" fontId="4" fillId="0" borderId="12" xfId="0" applyFont="1" applyFill="1" applyBorder="1" applyAlignment="1" applyProtection="1">
      <alignment horizontal="center" vertical="center" wrapText="1"/>
    </xf>
    <xf numFmtId="0" fontId="4" fillId="0" borderId="25" xfId="0" applyFont="1" applyFill="1" applyBorder="1" applyAlignment="1" applyProtection="1">
      <alignment horizontal="center" vertical="center" wrapText="1"/>
    </xf>
    <xf numFmtId="49" fontId="4" fillId="0" borderId="112" xfId="0" applyNumberFormat="1" applyFont="1" applyFill="1" applyBorder="1" applyAlignment="1" applyProtection="1">
      <alignment horizontal="center" vertical="center"/>
      <protection locked="0"/>
    </xf>
    <xf numFmtId="49" fontId="4" fillId="0" borderId="113" xfId="0" applyNumberFormat="1" applyFont="1" applyFill="1" applyBorder="1" applyAlignment="1" applyProtection="1">
      <alignment horizontal="center" vertical="center"/>
      <protection locked="0"/>
    </xf>
    <xf numFmtId="49" fontId="4" fillId="0" borderId="62" xfId="0" applyNumberFormat="1" applyFont="1" applyFill="1" applyBorder="1" applyAlignment="1" applyProtection="1">
      <alignment horizontal="center" vertical="center"/>
      <protection locked="0"/>
    </xf>
    <xf numFmtId="49" fontId="4" fillId="0" borderId="164" xfId="0" applyNumberFormat="1" applyFont="1" applyFill="1" applyBorder="1" applyAlignment="1" applyProtection="1">
      <alignment horizontal="center" vertical="center"/>
      <protection locked="0"/>
    </xf>
    <xf numFmtId="49" fontId="4" fillId="0" borderId="46" xfId="0" applyNumberFormat="1" applyFont="1" applyFill="1" applyBorder="1" applyAlignment="1" applyProtection="1">
      <alignment horizontal="center" vertical="center"/>
    </xf>
    <xf numFmtId="49" fontId="4" fillId="0" borderId="13" xfId="0" applyNumberFormat="1" applyFont="1" applyFill="1" applyBorder="1" applyAlignment="1" applyProtection="1">
      <alignment horizontal="center" vertical="center"/>
      <protection locked="0"/>
    </xf>
    <xf numFmtId="0" fontId="4" fillId="0" borderId="114" xfId="0" applyFont="1" applyFill="1" applyBorder="1" applyAlignment="1" applyProtection="1">
      <alignment horizontal="center" vertical="center" textRotation="255"/>
    </xf>
    <xf numFmtId="0" fontId="4" fillId="0" borderId="101" xfId="0" applyFont="1" applyFill="1" applyBorder="1" applyAlignment="1" applyProtection="1">
      <alignment horizontal="center" vertical="center" textRotation="255"/>
    </xf>
    <xf numFmtId="0" fontId="4" fillId="0" borderId="68" xfId="0" applyFont="1" applyFill="1" applyBorder="1" applyAlignment="1" applyProtection="1">
      <alignment horizontal="center" vertical="center" textRotation="255"/>
    </xf>
    <xf numFmtId="0" fontId="4" fillId="0" borderId="48" xfId="0" applyFont="1" applyFill="1" applyBorder="1" applyAlignment="1" applyProtection="1">
      <alignment horizontal="center" vertical="center" textRotation="255"/>
    </xf>
    <xf numFmtId="0" fontId="4" fillId="0" borderId="66" xfId="0" applyFont="1" applyFill="1" applyBorder="1" applyAlignment="1" applyProtection="1">
      <alignment horizontal="center" vertical="center" textRotation="255"/>
    </xf>
    <xf numFmtId="0" fontId="4" fillId="0" borderId="64" xfId="0" applyFont="1" applyFill="1" applyBorder="1" applyAlignment="1" applyProtection="1">
      <alignment horizontal="center" vertical="center" textRotation="255"/>
    </xf>
    <xf numFmtId="49" fontId="12" fillId="0" borderId="85" xfId="0" applyNumberFormat="1" applyFont="1" applyFill="1" applyBorder="1" applyAlignment="1" applyProtection="1">
      <alignment vertical="center" shrinkToFit="1"/>
      <protection locked="0"/>
    </xf>
    <xf numFmtId="49" fontId="12" fillId="0" borderId="86" xfId="0" applyNumberFormat="1" applyFont="1" applyFill="1" applyBorder="1" applyAlignment="1" applyProtection="1">
      <alignment vertical="center" shrinkToFit="1"/>
      <protection locked="0"/>
    </xf>
    <xf numFmtId="49" fontId="12" fillId="0" borderId="115" xfId="0" applyNumberFormat="1" applyFont="1" applyFill="1" applyBorder="1" applyAlignment="1" applyProtection="1">
      <alignment vertical="center" shrinkToFit="1"/>
      <protection locked="0"/>
    </xf>
    <xf numFmtId="49" fontId="12" fillId="0" borderId="41" xfId="0" applyNumberFormat="1" applyFont="1" applyFill="1" applyBorder="1" applyAlignment="1" applyProtection="1">
      <alignment vertical="center" shrinkToFit="1"/>
      <protection locked="0"/>
    </xf>
    <xf numFmtId="49" fontId="12" fillId="0" borderId="61" xfId="0" applyNumberFormat="1" applyFont="1" applyFill="1" applyBorder="1" applyAlignment="1" applyProtection="1">
      <alignment vertical="center" shrinkToFit="1"/>
      <protection locked="0"/>
    </xf>
    <xf numFmtId="49" fontId="12" fillId="8" borderId="30" xfId="0" applyNumberFormat="1" applyFont="1" applyFill="1" applyBorder="1" applyAlignment="1" applyProtection="1">
      <alignment vertical="center" shrinkToFit="1"/>
      <protection locked="0"/>
    </xf>
    <xf numFmtId="49" fontId="12" fillId="8" borderId="31" xfId="0" applyNumberFormat="1" applyFont="1" applyFill="1" applyBorder="1" applyAlignment="1" applyProtection="1">
      <alignment vertical="center" shrinkToFit="1"/>
      <protection locked="0"/>
    </xf>
    <xf numFmtId="49" fontId="12" fillId="8" borderId="38" xfId="0" applyNumberFormat="1" applyFont="1" applyFill="1" applyBorder="1" applyAlignment="1" applyProtection="1">
      <alignment vertical="center" shrinkToFit="1"/>
      <protection locked="0"/>
    </xf>
    <xf numFmtId="49" fontId="4" fillId="8" borderId="17" xfId="0" applyNumberFormat="1" applyFont="1" applyFill="1" applyBorder="1" applyAlignment="1" applyProtection="1">
      <alignment horizontal="center" vertical="center"/>
      <protection locked="0"/>
    </xf>
    <xf numFmtId="49" fontId="12" fillId="8" borderId="40" xfId="0" applyNumberFormat="1" applyFont="1" applyFill="1" applyBorder="1" applyAlignment="1" applyProtection="1">
      <alignment vertical="center" shrinkToFit="1"/>
      <protection locked="0"/>
    </xf>
    <xf numFmtId="49" fontId="12" fillId="8" borderId="17" xfId="0" applyNumberFormat="1" applyFont="1" applyFill="1" applyBorder="1" applyAlignment="1" applyProtection="1">
      <alignment vertical="center" shrinkToFit="1"/>
      <protection locked="0"/>
    </xf>
    <xf numFmtId="49" fontId="12" fillId="8" borderId="21" xfId="0" applyNumberFormat="1" applyFont="1" applyFill="1" applyBorder="1" applyAlignment="1" applyProtection="1">
      <alignment vertical="center" shrinkToFit="1"/>
      <protection locked="0"/>
    </xf>
    <xf numFmtId="0" fontId="4" fillId="0" borderId="82" xfId="0" applyFont="1" applyFill="1" applyBorder="1" applyAlignment="1" applyProtection="1">
      <alignment horizontal="center" vertical="center"/>
    </xf>
    <xf numFmtId="0" fontId="4" fillId="0" borderId="11" xfId="0" applyFont="1" applyFill="1" applyBorder="1" applyAlignment="1" applyProtection="1">
      <alignment horizontal="center" vertical="center"/>
    </xf>
    <xf numFmtId="0" fontId="4" fillId="0" borderId="43" xfId="0" applyFont="1" applyFill="1" applyBorder="1" applyAlignment="1" applyProtection="1">
      <alignment horizontal="center" vertical="center"/>
    </xf>
    <xf numFmtId="0" fontId="4"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4" fillId="0" borderId="5" xfId="0" applyFont="1" applyFill="1" applyBorder="1" applyAlignment="1" applyProtection="1">
      <alignment horizontal="center" vertical="center"/>
    </xf>
    <xf numFmtId="0" fontId="4" fillId="0" borderId="51" xfId="0" applyFont="1" applyFill="1" applyBorder="1" applyAlignment="1" applyProtection="1">
      <alignment horizontal="center" vertical="center"/>
    </xf>
    <xf numFmtId="0" fontId="4" fillId="0" borderId="42" xfId="0" applyFont="1" applyFill="1" applyBorder="1" applyAlignment="1" applyProtection="1">
      <alignment horizontal="center" vertical="center"/>
    </xf>
    <xf numFmtId="0" fontId="4" fillId="0" borderId="47" xfId="0" applyFont="1" applyFill="1" applyBorder="1" applyAlignment="1" applyProtection="1">
      <alignment horizontal="center" vertical="center"/>
    </xf>
    <xf numFmtId="49" fontId="12" fillId="8" borderId="41" xfId="0" applyNumberFormat="1" applyFont="1" applyFill="1" applyBorder="1" applyAlignment="1" applyProtection="1">
      <alignment vertical="center" shrinkToFit="1"/>
      <protection locked="0"/>
    </xf>
    <xf numFmtId="49" fontId="12" fillId="8" borderId="12" xfId="0" applyNumberFormat="1" applyFont="1" applyFill="1" applyBorder="1" applyAlignment="1" applyProtection="1">
      <alignment vertical="center" shrinkToFit="1"/>
      <protection locked="0"/>
    </xf>
    <xf numFmtId="49" fontId="12" fillId="8" borderId="25" xfId="0" applyNumberFormat="1" applyFont="1" applyFill="1" applyBorder="1" applyAlignment="1" applyProtection="1">
      <alignment vertical="center" shrinkToFit="1"/>
      <protection locked="0"/>
    </xf>
    <xf numFmtId="0" fontId="7" fillId="0" borderId="41" xfId="0" applyFont="1" applyFill="1" applyBorder="1" applyAlignment="1" applyProtection="1">
      <alignment horizontal="center" vertical="center"/>
    </xf>
    <xf numFmtId="0" fontId="7" fillId="0" borderId="12" xfId="0" applyFont="1" applyFill="1" applyBorder="1" applyAlignment="1" applyProtection="1">
      <alignment horizontal="center" vertical="center"/>
    </xf>
    <xf numFmtId="49" fontId="4" fillId="8" borderId="116" xfId="0" applyNumberFormat="1" applyFont="1" applyFill="1" applyBorder="1" applyAlignment="1" applyProtection="1">
      <alignment horizontal="center" vertical="center"/>
      <protection locked="0"/>
    </xf>
    <xf numFmtId="49" fontId="4" fillId="8" borderId="16" xfId="0" applyNumberFormat="1" applyFont="1" applyFill="1" applyBorder="1" applyAlignment="1" applyProtection="1">
      <alignment horizontal="center" vertical="center"/>
      <protection locked="0"/>
    </xf>
    <xf numFmtId="178" fontId="4" fillId="8" borderId="62" xfId="0" applyNumberFormat="1" applyFont="1" applyFill="1" applyBorder="1" applyAlignment="1" applyProtection="1">
      <alignment horizontal="center" vertical="center"/>
      <protection locked="0"/>
    </xf>
    <xf numFmtId="178" fontId="4" fillId="8" borderId="116" xfId="0" applyNumberFormat="1" applyFont="1" applyFill="1" applyBorder="1" applyAlignment="1" applyProtection="1">
      <alignment horizontal="center" vertical="center"/>
      <protection locked="0"/>
    </xf>
    <xf numFmtId="178" fontId="4" fillId="8" borderId="163" xfId="0" applyNumberFormat="1" applyFont="1" applyFill="1" applyBorder="1" applyAlignment="1" applyProtection="1">
      <alignment horizontal="center" vertical="center"/>
      <protection locked="0"/>
    </xf>
    <xf numFmtId="0" fontId="7" fillId="0" borderId="41" xfId="0" applyFont="1" applyFill="1" applyBorder="1" applyAlignment="1" applyProtection="1">
      <alignment horizontal="center" vertical="center" wrapText="1"/>
    </xf>
    <xf numFmtId="49" fontId="4" fillId="8" borderId="18" xfId="0" applyNumberFormat="1" applyFont="1" applyFill="1" applyBorder="1" applyAlignment="1" applyProtection="1">
      <alignment horizontal="center" vertical="center"/>
      <protection locked="0"/>
    </xf>
    <xf numFmtId="49" fontId="12" fillId="8" borderId="88" xfId="0" applyNumberFormat="1" applyFont="1" applyFill="1" applyBorder="1" applyAlignment="1" applyProtection="1">
      <alignment vertical="center" shrinkToFit="1"/>
      <protection locked="0"/>
    </xf>
    <xf numFmtId="49" fontId="7" fillId="0" borderId="41" xfId="0" applyNumberFormat="1" applyFont="1" applyFill="1" applyBorder="1" applyAlignment="1" applyProtection="1">
      <alignment horizontal="center" vertical="center"/>
    </xf>
    <xf numFmtId="49" fontId="12" fillId="0" borderId="30" xfId="0" applyNumberFormat="1" applyFont="1" applyFill="1" applyBorder="1" applyAlignment="1" applyProtection="1">
      <alignment vertical="center" shrinkToFit="1"/>
      <protection locked="0"/>
    </xf>
    <xf numFmtId="49" fontId="12" fillId="0" borderId="31" xfId="0" applyNumberFormat="1" applyFont="1" applyFill="1" applyBorder="1" applyAlignment="1" applyProtection="1">
      <alignment vertical="center" shrinkToFit="1"/>
      <protection locked="0"/>
    </xf>
    <xf numFmtId="49" fontId="12" fillId="0" borderId="91" xfId="0" applyNumberFormat="1" applyFont="1" applyFill="1" applyBorder="1" applyAlignment="1" applyProtection="1">
      <alignment vertical="center" shrinkToFit="1"/>
      <protection locked="0"/>
    </xf>
    <xf numFmtId="49" fontId="4" fillId="0" borderId="111" xfId="0" applyNumberFormat="1" applyFont="1" applyFill="1" applyBorder="1" applyAlignment="1" applyProtection="1">
      <alignment horizontal="center" vertical="center"/>
    </xf>
    <xf numFmtId="49" fontId="4" fillId="0" borderId="109" xfId="0" applyNumberFormat="1" applyFont="1" applyFill="1" applyBorder="1" applyAlignment="1" applyProtection="1">
      <alignment horizontal="center" vertical="center"/>
    </xf>
    <xf numFmtId="0" fontId="4" fillId="0" borderId="82" xfId="0" applyFont="1" applyFill="1" applyBorder="1" applyAlignment="1" applyProtection="1">
      <alignment horizontal="center" vertical="center" textRotation="255"/>
    </xf>
    <xf numFmtId="0" fontId="4" fillId="0" borderId="29" xfId="0" applyFont="1" applyFill="1" applyBorder="1" applyAlignment="1" applyProtection="1">
      <alignment horizontal="center" vertical="center" textRotation="255"/>
    </xf>
    <xf numFmtId="49" fontId="4" fillId="0" borderId="18" xfId="0" applyNumberFormat="1" applyFont="1" applyFill="1" applyBorder="1" applyAlignment="1" applyProtection="1">
      <alignment horizontal="center" vertical="center"/>
      <protection locked="0"/>
    </xf>
    <xf numFmtId="49" fontId="12" fillId="0" borderId="31" xfId="2" applyNumberFormat="1" applyFont="1" applyFill="1" applyBorder="1" applyAlignment="1" applyProtection="1">
      <alignment vertical="center" shrinkToFit="1"/>
      <protection locked="0"/>
    </xf>
    <xf numFmtId="49" fontId="12" fillId="0" borderId="91" xfId="2" applyNumberFormat="1" applyFont="1" applyFill="1" applyBorder="1" applyAlignment="1" applyProtection="1">
      <alignment vertical="center" shrinkToFit="1"/>
      <protection locked="0"/>
    </xf>
    <xf numFmtId="49" fontId="4" fillId="8" borderId="94" xfId="0" applyNumberFormat="1" applyFont="1" applyFill="1" applyBorder="1" applyAlignment="1" applyProtection="1">
      <alignment horizontal="center" vertical="center"/>
      <protection locked="0"/>
    </xf>
    <xf numFmtId="49" fontId="4" fillId="8" borderId="89" xfId="0" applyNumberFormat="1" applyFont="1" applyFill="1" applyBorder="1" applyAlignment="1" applyProtection="1">
      <alignment horizontal="center" vertical="center"/>
      <protection locked="0"/>
    </xf>
    <xf numFmtId="49" fontId="4" fillId="8" borderId="92" xfId="0" applyNumberFormat="1" applyFont="1" applyFill="1" applyBorder="1" applyAlignment="1" applyProtection="1">
      <alignment horizontal="center" vertical="center"/>
      <protection locked="0"/>
    </xf>
    <xf numFmtId="49" fontId="12" fillId="8" borderId="27" xfId="0" applyNumberFormat="1" applyFont="1" applyFill="1" applyBorder="1" applyAlignment="1" applyProtection="1">
      <alignment vertical="center" shrinkToFit="1"/>
      <protection locked="0"/>
    </xf>
    <xf numFmtId="49" fontId="12" fillId="8" borderId="52" xfId="0" applyNumberFormat="1" applyFont="1" applyFill="1" applyBorder="1" applyAlignment="1" applyProtection="1">
      <alignment vertical="center" shrinkToFit="1"/>
      <protection locked="0"/>
    </xf>
    <xf numFmtId="49" fontId="12" fillId="8" borderId="53" xfId="0" applyNumberFormat="1" applyFont="1" applyFill="1" applyBorder="1" applyAlignment="1" applyProtection="1">
      <alignment vertical="center" shrinkToFit="1"/>
      <protection locked="0"/>
    </xf>
    <xf numFmtId="49" fontId="4" fillId="0" borderId="103" xfId="0" applyNumberFormat="1" applyFont="1" applyFill="1" applyBorder="1" applyAlignment="1" applyProtection="1">
      <alignment horizontal="center" vertical="center"/>
    </xf>
    <xf numFmtId="0" fontId="4" fillId="0" borderId="49" xfId="0" applyFont="1" applyFill="1" applyBorder="1" applyAlignment="1" applyProtection="1">
      <alignment horizontal="center" vertical="center"/>
    </xf>
    <xf numFmtId="0" fontId="7" fillId="0" borderId="5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4" fillId="0" borderId="102" xfId="0" applyFont="1" applyFill="1" applyBorder="1" applyAlignment="1" applyProtection="1">
      <alignment horizontal="center" vertical="center"/>
    </xf>
    <xf numFmtId="0" fontId="4" fillId="0" borderId="89" xfId="0" applyFont="1" applyFill="1" applyBorder="1" applyAlignment="1" applyProtection="1">
      <alignment horizontal="center" vertical="center"/>
    </xf>
    <xf numFmtId="49" fontId="4" fillId="8" borderId="34" xfId="0" applyNumberFormat="1" applyFont="1" applyFill="1" applyBorder="1" applyAlignment="1" applyProtection="1">
      <alignment horizontal="center" vertical="center"/>
      <protection locked="0"/>
    </xf>
    <xf numFmtId="49" fontId="12" fillId="8" borderId="31" xfId="2" applyNumberFormat="1" applyFont="1" applyFill="1" applyBorder="1" applyAlignment="1" applyProtection="1">
      <alignment vertical="center" shrinkToFit="1"/>
      <protection locked="0"/>
    </xf>
    <xf numFmtId="49" fontId="12" fillId="8" borderId="38" xfId="2" applyNumberFormat="1" applyFont="1" applyFill="1" applyBorder="1" applyAlignment="1" applyProtection="1">
      <alignment vertical="center" shrinkToFit="1"/>
      <protection locked="0"/>
    </xf>
    <xf numFmtId="0" fontId="4" fillId="0" borderId="50" xfId="0" applyFont="1" applyFill="1" applyBorder="1" applyAlignment="1" applyProtection="1">
      <alignment horizontal="center" vertical="center" wrapText="1"/>
    </xf>
    <xf numFmtId="0" fontId="3" fillId="0" borderId="29" xfId="0" applyFont="1" applyFill="1" applyBorder="1" applyAlignment="1" applyProtection="1">
      <alignment horizontal="center" vertical="center" shrinkToFit="1"/>
    </xf>
    <xf numFmtId="0" fontId="3" fillId="0" borderId="48" xfId="0" applyFont="1" applyFill="1" applyBorder="1" applyAlignment="1" applyProtection="1">
      <alignment horizontal="center" vertical="center" shrinkToFit="1"/>
    </xf>
    <xf numFmtId="0" fontId="10" fillId="0" borderId="51" xfId="0" applyFont="1" applyFill="1" applyBorder="1" applyAlignment="1" applyProtection="1">
      <alignment horizontal="center" vertical="center" shrinkToFit="1"/>
    </xf>
    <xf numFmtId="0" fontId="10" fillId="0" borderId="126" xfId="0" applyFont="1" applyFill="1" applyBorder="1" applyAlignment="1" applyProtection="1">
      <alignment horizontal="center" vertical="center" shrinkToFit="1"/>
    </xf>
    <xf numFmtId="0" fontId="3" fillId="0" borderId="117" xfId="0" applyFont="1" applyFill="1" applyBorder="1" applyAlignment="1" applyProtection="1">
      <alignment horizontal="center" vertical="center"/>
    </xf>
    <xf numFmtId="0" fontId="0" fillId="0" borderId="118" xfId="0" applyFill="1" applyBorder="1" applyAlignment="1" applyProtection="1">
      <alignment horizontal="center" vertical="center"/>
    </xf>
    <xf numFmtId="0" fontId="0" fillId="0" borderId="119" xfId="0" applyFill="1" applyBorder="1" applyAlignment="1" applyProtection="1">
      <alignment horizontal="center" vertical="center"/>
    </xf>
    <xf numFmtId="0" fontId="0" fillId="0" borderId="120" xfId="0" applyFill="1" applyBorder="1" applyAlignment="1" applyProtection="1">
      <alignment horizontal="center" vertical="center"/>
    </xf>
    <xf numFmtId="0" fontId="0" fillId="0" borderId="121" xfId="0" applyFill="1" applyBorder="1" applyAlignment="1" applyProtection="1">
      <alignment horizontal="center" vertical="center"/>
    </xf>
    <xf numFmtId="0" fontId="0" fillId="0" borderId="122" xfId="0" applyFill="1" applyBorder="1" applyAlignment="1" applyProtection="1">
      <alignment horizontal="center" vertical="center"/>
    </xf>
    <xf numFmtId="0" fontId="0" fillId="0" borderId="123" xfId="0" applyFill="1" applyBorder="1" applyAlignment="1" applyProtection="1">
      <alignment horizontal="center" vertical="center"/>
    </xf>
    <xf numFmtId="0" fontId="0" fillId="0" borderId="124" xfId="0" applyFill="1" applyBorder="1" applyAlignment="1" applyProtection="1">
      <alignment horizontal="center" vertical="center"/>
    </xf>
    <xf numFmtId="0" fontId="0" fillId="0" borderId="125" xfId="0" applyFill="1" applyBorder="1" applyAlignment="1" applyProtection="1">
      <alignment horizontal="center" vertical="center"/>
    </xf>
    <xf numFmtId="0" fontId="3" fillId="0" borderId="31" xfId="0" applyFont="1" applyFill="1" applyBorder="1" applyAlignment="1" applyProtection="1">
      <alignment horizontal="center" vertical="center"/>
    </xf>
    <xf numFmtId="0" fontId="4" fillId="0" borderId="45" xfId="0" applyFont="1" applyFill="1" applyBorder="1" applyAlignment="1" applyProtection="1">
      <alignment vertical="center"/>
    </xf>
    <xf numFmtId="0" fontId="4" fillId="0" borderId="93" xfId="0" applyFont="1" applyFill="1" applyBorder="1" applyAlignment="1" applyProtection="1">
      <alignment vertical="center"/>
    </xf>
    <xf numFmtId="0" fontId="4" fillId="0" borderId="40" xfId="0" applyFont="1" applyFill="1" applyBorder="1" applyAlignment="1" applyProtection="1">
      <alignment horizontal="left" vertical="center"/>
    </xf>
    <xf numFmtId="0" fontId="4" fillId="0" borderId="17" xfId="0" applyFont="1" applyFill="1" applyBorder="1" applyAlignment="1" applyProtection="1">
      <alignment horizontal="left" vertical="center"/>
    </xf>
    <xf numFmtId="0" fontId="4" fillId="0" borderId="41" xfId="0" applyFont="1" applyBorder="1" applyAlignment="1">
      <alignment horizontal="center" vertical="center"/>
    </xf>
    <xf numFmtId="0" fontId="4" fillId="0" borderId="12" xfId="0" applyFont="1" applyBorder="1" applyAlignment="1">
      <alignment horizontal="center" vertical="center"/>
    </xf>
    <xf numFmtId="0" fontId="0" fillId="0" borderId="11" xfId="0" applyFill="1" applyBorder="1" applyAlignment="1" applyProtection="1">
      <alignment horizontal="center" vertical="center"/>
    </xf>
    <xf numFmtId="0" fontId="0" fillId="0" borderId="29" xfId="0" applyFill="1" applyBorder="1" applyAlignment="1" applyProtection="1">
      <alignment horizontal="center" vertical="center"/>
    </xf>
    <xf numFmtId="0" fontId="0" fillId="0" borderId="0" xfId="0" applyFill="1" applyAlignment="1" applyProtection="1">
      <alignment horizontal="center" vertical="center"/>
    </xf>
    <xf numFmtId="0" fontId="0" fillId="0" borderId="51" xfId="0" applyFill="1" applyBorder="1" applyAlignment="1" applyProtection="1">
      <alignment horizontal="center" vertical="center"/>
    </xf>
    <xf numFmtId="0" fontId="0" fillId="0" borderId="42" xfId="0" applyFill="1" applyBorder="1" applyAlignment="1" applyProtection="1">
      <alignment horizontal="center" vertical="center"/>
    </xf>
    <xf numFmtId="0" fontId="6" fillId="0" borderId="7" xfId="0" applyFont="1" applyFill="1" applyBorder="1" applyAlignment="1" applyProtection="1">
      <alignment horizontal="center" vertical="center"/>
    </xf>
    <xf numFmtId="0" fontId="6" fillId="0" borderId="9" xfId="0" applyFont="1" applyFill="1" applyBorder="1" applyAlignment="1" applyProtection="1">
      <alignment horizontal="center" vertical="center"/>
    </xf>
    <xf numFmtId="0" fontId="6" fillId="0" borderId="10" xfId="0" applyFont="1" applyFill="1" applyBorder="1" applyAlignment="1" applyProtection="1">
      <alignment horizontal="center" vertical="center"/>
    </xf>
    <xf numFmtId="177" fontId="4" fillId="8" borderId="40" xfId="0" applyNumberFormat="1" applyFont="1" applyFill="1" applyBorder="1" applyAlignment="1" applyProtection="1">
      <alignment horizontal="center" vertical="center"/>
      <protection locked="0"/>
    </xf>
    <xf numFmtId="0" fontId="4" fillId="8" borderId="41" xfId="0" applyFont="1" applyFill="1" applyBorder="1" applyAlignment="1" applyProtection="1">
      <alignment horizontal="center" vertical="center"/>
      <protection locked="0"/>
    </xf>
    <xf numFmtId="0" fontId="4" fillId="8" borderId="30" xfId="0" applyFont="1" applyFill="1" applyBorder="1" applyAlignment="1" applyProtection="1">
      <alignment horizontal="center" vertical="center"/>
      <protection locked="0"/>
    </xf>
    <xf numFmtId="3" fontId="4" fillId="0" borderId="36" xfId="0" applyNumberFormat="1" applyFont="1" applyFill="1" applyBorder="1" applyAlignment="1" applyProtection="1">
      <alignment horizontal="center" vertical="center" shrinkToFit="1"/>
    </xf>
    <xf numFmtId="3" fontId="4" fillId="0" borderId="31" xfId="0" applyNumberFormat="1" applyFont="1" applyFill="1" applyBorder="1" applyAlignment="1" applyProtection="1">
      <alignment horizontal="center" vertical="center" shrinkToFit="1"/>
    </xf>
    <xf numFmtId="3" fontId="4" fillId="0" borderId="38" xfId="0" applyNumberFormat="1" applyFont="1" applyFill="1" applyBorder="1" applyAlignment="1" applyProtection="1">
      <alignment horizontal="center" vertical="center" shrinkToFit="1"/>
    </xf>
    <xf numFmtId="0" fontId="4" fillId="0" borderId="31" xfId="0" applyFont="1" applyFill="1" applyBorder="1" applyAlignment="1" applyProtection="1">
      <alignment horizontal="right" vertical="center"/>
    </xf>
    <xf numFmtId="0" fontId="4" fillId="8" borderId="17" xfId="0" applyFont="1" applyFill="1" applyBorder="1" applyAlignment="1" applyProtection="1">
      <alignment horizontal="right" vertical="center"/>
      <protection locked="0"/>
    </xf>
    <xf numFmtId="0" fontId="4" fillId="0" borderId="46" xfId="0" applyFont="1" applyFill="1" applyBorder="1" applyAlignment="1" applyProtection="1">
      <alignment vertical="center" shrinkToFit="1"/>
    </xf>
    <xf numFmtId="0" fontId="4" fillId="0" borderId="83" xfId="0" applyFont="1" applyFill="1" applyBorder="1" applyAlignment="1" applyProtection="1">
      <alignment vertical="center" shrinkToFit="1"/>
    </xf>
    <xf numFmtId="0" fontId="4" fillId="0" borderId="11" xfId="0" applyFont="1" applyFill="1" applyBorder="1" applyAlignment="1" applyProtection="1">
      <alignment vertical="center"/>
    </xf>
    <xf numFmtId="0" fontId="4" fillId="0" borderId="42" xfId="0" applyFont="1" applyFill="1" applyBorder="1" applyAlignment="1" applyProtection="1">
      <alignment vertical="center"/>
    </xf>
    <xf numFmtId="3" fontId="4" fillId="0" borderId="22" xfId="0" applyNumberFormat="1" applyFont="1" applyFill="1" applyBorder="1" applyAlignment="1" applyProtection="1">
      <alignment vertical="center" shrinkToFit="1"/>
    </xf>
    <xf numFmtId="3" fontId="4" fillId="0" borderId="12" xfId="0" applyNumberFormat="1" applyFont="1" applyFill="1" applyBorder="1" applyAlignment="1" applyProtection="1">
      <alignment vertical="center" shrinkToFit="1"/>
    </xf>
    <xf numFmtId="3" fontId="4" fillId="0" borderId="25" xfId="0" applyNumberFormat="1" applyFont="1" applyFill="1" applyBorder="1" applyAlignment="1" applyProtection="1">
      <alignment vertical="center" shrinkToFit="1"/>
    </xf>
    <xf numFmtId="0" fontId="3" fillId="0" borderId="12" xfId="0" applyFont="1" applyFill="1" applyBorder="1" applyAlignment="1" applyProtection="1">
      <alignment horizontal="right"/>
    </xf>
    <xf numFmtId="0" fontId="3" fillId="0" borderId="25" xfId="0" applyFont="1" applyFill="1" applyBorder="1" applyAlignment="1" applyProtection="1">
      <alignment horizontal="right"/>
    </xf>
    <xf numFmtId="0" fontId="7" fillId="0" borderId="84" xfId="0" applyFont="1" applyFill="1" applyBorder="1" applyAlignment="1">
      <alignment horizontal="left" vertical="top" wrapText="1"/>
    </xf>
    <xf numFmtId="0" fontId="7" fillId="0" borderId="18" xfId="0" applyFont="1" applyFill="1" applyBorder="1" applyAlignment="1">
      <alignment horizontal="left" vertical="top" wrapText="1"/>
    </xf>
    <xf numFmtId="0" fontId="7" fillId="0" borderId="54" xfId="0" applyFont="1" applyFill="1" applyBorder="1" applyAlignment="1">
      <alignment horizontal="left" vertical="top" wrapText="1"/>
    </xf>
    <xf numFmtId="0" fontId="6" fillId="0" borderId="41"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4" fillId="8" borderId="22" xfId="0" applyFont="1" applyFill="1" applyBorder="1" applyAlignment="1" applyProtection="1">
      <alignment vertical="center"/>
      <protection locked="0"/>
    </xf>
    <xf numFmtId="0" fontId="4" fillId="8" borderId="12" xfId="0" applyFont="1" applyFill="1" applyBorder="1" applyAlignment="1" applyProtection="1">
      <alignment vertical="center"/>
      <protection locked="0"/>
    </xf>
    <xf numFmtId="0" fontId="4" fillId="0" borderId="30" xfId="0" applyFont="1" applyFill="1" applyBorder="1" applyAlignment="1" applyProtection="1">
      <alignment horizontal="center" vertical="center"/>
    </xf>
    <xf numFmtId="0" fontId="4" fillId="0" borderId="38" xfId="0" applyFont="1" applyFill="1" applyBorder="1" applyAlignment="1" applyProtection="1">
      <alignment horizontal="center" vertical="center"/>
    </xf>
    <xf numFmtId="38" fontId="4" fillId="0" borderId="0" xfId="1" applyFont="1" applyFill="1" applyBorder="1" applyAlignment="1" applyProtection="1">
      <alignment horizontal="right" vertical="center"/>
    </xf>
    <xf numFmtId="0" fontId="4" fillId="0" borderId="95" xfId="0" applyFont="1" applyFill="1" applyBorder="1" applyAlignment="1" applyProtection="1">
      <alignment horizontal="center" vertical="center"/>
    </xf>
    <xf numFmtId="177" fontId="4" fillId="0" borderId="11" xfId="0" quotePrefix="1" applyNumberFormat="1" applyFont="1" applyFill="1" applyBorder="1" applyAlignment="1" applyProtection="1">
      <alignment horizontal="center" vertical="center" wrapText="1"/>
    </xf>
    <xf numFmtId="177" fontId="4" fillId="0" borderId="11" xfId="0" applyNumberFormat="1" applyFont="1" applyFill="1" applyBorder="1" applyAlignment="1" applyProtection="1">
      <alignment horizontal="center" vertical="center" wrapText="1"/>
    </xf>
    <xf numFmtId="177" fontId="4" fillId="0" borderId="42" xfId="0" applyNumberFormat="1" applyFont="1" applyFill="1" applyBorder="1" applyAlignment="1" applyProtection="1">
      <alignment horizontal="center" vertical="center" wrapText="1"/>
    </xf>
    <xf numFmtId="0" fontId="4" fillId="8" borderId="12" xfId="0" applyFont="1" applyFill="1" applyBorder="1" applyAlignment="1" applyProtection="1">
      <alignment horizontal="right" vertical="center"/>
      <protection locked="0"/>
    </xf>
    <xf numFmtId="0" fontId="4" fillId="0" borderId="46" xfId="0" applyFont="1" applyFill="1" applyBorder="1" applyAlignment="1" applyProtection="1">
      <alignment vertical="center"/>
    </xf>
    <xf numFmtId="0" fontId="4" fillId="0" borderId="83" xfId="0" applyFont="1" applyFill="1" applyBorder="1" applyAlignment="1" applyProtection="1">
      <alignment vertical="center"/>
    </xf>
    <xf numFmtId="0" fontId="6" fillId="0" borderId="55" xfId="0" applyFont="1" applyFill="1" applyBorder="1" applyAlignment="1" applyProtection="1">
      <alignment horizontal="center" vertical="center" shrinkToFit="1"/>
    </xf>
    <xf numFmtId="0" fontId="6" fillId="0" borderId="116" xfId="0" applyFont="1" applyFill="1" applyBorder="1" applyAlignment="1" applyProtection="1">
      <alignment horizontal="center" vertical="center" shrinkToFit="1"/>
    </xf>
    <xf numFmtId="0" fontId="6" fillId="0" borderId="163" xfId="0" applyFont="1" applyFill="1" applyBorder="1" applyAlignment="1" applyProtection="1">
      <alignment horizontal="center" vertical="center" shrinkToFit="1"/>
    </xf>
    <xf numFmtId="0" fontId="6" fillId="0" borderId="62" xfId="0" applyFont="1" applyFill="1" applyBorder="1" applyAlignment="1" applyProtection="1">
      <alignment horizontal="center" vertical="center" shrinkToFit="1"/>
    </xf>
    <xf numFmtId="0" fontId="4" fillId="0" borderId="30" xfId="0" applyFont="1" applyBorder="1" applyAlignment="1">
      <alignment horizontal="center" vertical="center"/>
    </xf>
    <xf numFmtId="0" fontId="4" fillId="0" borderId="31" xfId="0" applyFont="1" applyBorder="1" applyAlignment="1">
      <alignment horizontal="center" vertical="center"/>
    </xf>
    <xf numFmtId="0" fontId="4" fillId="0" borderId="38" xfId="0" applyFont="1" applyBorder="1" applyAlignment="1">
      <alignment horizontal="center" vertical="center"/>
    </xf>
    <xf numFmtId="0" fontId="6" fillId="0" borderId="41" xfId="0" applyFont="1" applyBorder="1" applyAlignment="1">
      <alignment horizontal="center" vertical="center"/>
    </xf>
    <xf numFmtId="0" fontId="6" fillId="0" borderId="12" xfId="0" applyFont="1" applyBorder="1" applyAlignment="1">
      <alignment horizontal="center" vertical="center"/>
    </xf>
    <xf numFmtId="0" fontId="6" fillId="0" borderId="25" xfId="0" applyFont="1" applyBorder="1" applyAlignment="1">
      <alignment horizontal="center" vertical="center"/>
    </xf>
    <xf numFmtId="0" fontId="4" fillId="0" borderId="22" xfId="0" applyFont="1" applyFill="1" applyBorder="1" applyAlignment="1" applyProtection="1">
      <alignment vertical="center" shrinkToFit="1"/>
    </xf>
    <xf numFmtId="0" fontId="4" fillId="0" borderId="12" xfId="0" applyFont="1" applyFill="1" applyBorder="1" applyAlignment="1" applyProtection="1">
      <alignment vertical="center" shrinkToFit="1"/>
    </xf>
    <xf numFmtId="0" fontId="4" fillId="0" borderId="25" xfId="0" applyFont="1" applyFill="1" applyBorder="1" applyAlignment="1" applyProtection="1">
      <alignment vertical="center" shrinkToFit="1"/>
    </xf>
    <xf numFmtId="0" fontId="3" fillId="0" borderId="31" xfId="0" applyFont="1" applyFill="1" applyBorder="1" applyAlignment="1" applyProtection="1">
      <alignment horizontal="right"/>
    </xf>
    <xf numFmtId="0" fontId="3" fillId="0" borderId="38" xfId="0" applyFont="1" applyFill="1" applyBorder="1" applyAlignment="1" applyProtection="1">
      <alignment horizontal="right"/>
    </xf>
    <xf numFmtId="0" fontId="6" fillId="0" borderId="40" xfId="0" applyFont="1" applyFill="1" applyBorder="1" applyAlignment="1" applyProtection="1">
      <alignment horizontal="center" vertical="center"/>
    </xf>
    <xf numFmtId="0" fontId="6" fillId="0" borderId="17" xfId="0" applyFont="1" applyFill="1" applyBorder="1" applyAlignment="1" applyProtection="1">
      <alignment horizontal="center" vertical="center"/>
    </xf>
    <xf numFmtId="177" fontId="4" fillId="8" borderId="89" xfId="0" applyNumberFormat="1" applyFont="1" applyFill="1" applyBorder="1" applyAlignment="1" applyProtection="1">
      <alignment horizontal="center" vertical="center"/>
      <protection locked="0"/>
    </xf>
    <xf numFmtId="177" fontId="4" fillId="8" borderId="92" xfId="0" applyNumberFormat="1" applyFont="1" applyFill="1" applyBorder="1" applyAlignment="1" applyProtection="1">
      <alignment horizontal="center" vertical="center"/>
      <protection locked="0"/>
    </xf>
    <xf numFmtId="38" fontId="7" fillId="0" borderId="41" xfId="1" applyFont="1" applyFill="1" applyBorder="1" applyAlignment="1" applyProtection="1">
      <alignment horizontal="center" vertical="center" shrinkToFit="1"/>
    </xf>
    <xf numFmtId="0" fontId="0" fillId="0" borderId="88" xfId="0" applyFill="1" applyBorder="1" applyAlignment="1" applyProtection="1">
      <alignment horizontal="center" vertical="center" shrinkToFit="1"/>
    </xf>
    <xf numFmtId="38" fontId="7" fillId="0" borderId="30" xfId="1" applyFont="1" applyFill="1" applyBorder="1" applyAlignment="1" applyProtection="1">
      <alignment horizontal="center" vertical="center" shrinkToFit="1"/>
    </xf>
    <xf numFmtId="0" fontId="0" fillId="0" borderId="90" xfId="0" applyFill="1" applyBorder="1" applyAlignment="1" applyProtection="1">
      <alignment horizontal="center" vertical="center" shrinkToFit="1"/>
    </xf>
    <xf numFmtId="0" fontId="4" fillId="0" borderId="97" xfId="0" applyFont="1" applyFill="1" applyBorder="1" applyAlignment="1" applyProtection="1">
      <alignment horizontal="center" vertical="center"/>
    </xf>
    <xf numFmtId="38" fontId="9" fillId="0" borderId="40" xfId="1" applyFont="1" applyFill="1" applyBorder="1" applyAlignment="1" applyProtection="1">
      <alignment horizontal="center" vertical="center" shrinkToFit="1"/>
    </xf>
    <xf numFmtId="38" fontId="9" fillId="0" borderId="94" xfId="1" applyFont="1" applyFill="1" applyBorder="1" applyAlignment="1" applyProtection="1">
      <alignment horizontal="center" vertical="center" shrinkToFit="1"/>
    </xf>
    <xf numFmtId="181" fontId="4" fillId="8" borderId="30" xfId="0" applyNumberFormat="1" applyFont="1" applyFill="1" applyBorder="1" applyAlignment="1" applyProtection="1">
      <alignment horizontal="right" vertical="center"/>
      <protection locked="0"/>
    </xf>
    <xf numFmtId="181" fontId="4" fillId="8" borderId="31" xfId="0" applyNumberFormat="1" applyFont="1" applyFill="1" applyBorder="1" applyAlignment="1" applyProtection="1">
      <alignment horizontal="right" vertical="center"/>
      <protection locked="0"/>
    </xf>
    <xf numFmtId="0" fontId="4" fillId="0" borderId="102" xfId="0" applyFont="1" applyBorder="1" applyAlignment="1">
      <alignment horizontal="center" vertical="center" wrapText="1"/>
    </xf>
    <xf numFmtId="0" fontId="4" fillId="0" borderId="89" xfId="0" applyFont="1" applyBorder="1" applyAlignment="1">
      <alignment horizontal="center" vertical="center"/>
    </xf>
    <xf numFmtId="0" fontId="7" fillId="0" borderId="12" xfId="0" applyFont="1" applyFill="1" applyBorder="1" applyAlignment="1" applyProtection="1">
      <alignment horizontal="center"/>
    </xf>
    <xf numFmtId="0" fontId="7" fillId="0" borderId="25" xfId="0" applyFont="1" applyFill="1" applyBorder="1" applyAlignment="1" applyProtection="1">
      <alignment horizontal="center"/>
    </xf>
    <xf numFmtId="0" fontId="6" fillId="0" borderId="30" xfId="0" applyFont="1" applyFill="1" applyBorder="1" applyAlignment="1" applyProtection="1">
      <alignment horizontal="center" vertical="center"/>
    </xf>
    <xf numFmtId="0" fontId="6" fillId="0" borderId="31" xfId="0" applyFont="1" applyFill="1" applyBorder="1" applyAlignment="1" applyProtection="1">
      <alignment horizontal="center" vertical="center"/>
    </xf>
    <xf numFmtId="181" fontId="4" fillId="8" borderId="95" xfId="1" applyNumberFormat="1" applyFont="1" applyFill="1" applyBorder="1" applyAlignment="1" applyProtection="1">
      <alignment horizontal="right" vertical="center"/>
      <protection locked="0"/>
    </xf>
    <xf numFmtId="181" fontId="4" fillId="8" borderId="40" xfId="1" applyNumberFormat="1" applyFont="1" applyFill="1" applyBorder="1" applyAlignment="1" applyProtection="1">
      <alignment horizontal="right" vertical="center"/>
      <protection locked="0"/>
    </xf>
    <xf numFmtId="38" fontId="7" fillId="0" borderId="9" xfId="1" applyFont="1" applyFill="1" applyBorder="1" applyAlignment="1" applyProtection="1">
      <alignment horizontal="center" vertical="center"/>
    </xf>
    <xf numFmtId="38" fontId="4" fillId="0" borderId="170" xfId="1" applyFont="1" applyFill="1" applyBorder="1" applyAlignment="1" applyProtection="1">
      <alignment horizontal="right" vertical="center"/>
    </xf>
    <xf numFmtId="38" fontId="4" fillId="0" borderId="9" xfId="1" applyFont="1" applyFill="1" applyBorder="1" applyAlignment="1" applyProtection="1">
      <alignment horizontal="right" vertical="center"/>
    </xf>
    <xf numFmtId="38" fontId="4" fillId="0" borderId="10" xfId="1" applyFont="1" applyFill="1" applyBorder="1" applyAlignment="1" applyProtection="1">
      <alignment horizontal="right" vertical="center"/>
    </xf>
    <xf numFmtId="0" fontId="7" fillId="0" borderId="7" xfId="0" applyFont="1" applyFill="1" applyBorder="1" applyAlignment="1" applyProtection="1">
      <alignment horizontal="center" vertical="center"/>
    </xf>
    <xf numFmtId="0" fontId="7" fillId="0" borderId="169" xfId="0" applyFont="1" applyFill="1" applyBorder="1" applyAlignment="1" applyProtection="1">
      <alignment horizontal="center" vertical="center"/>
    </xf>
    <xf numFmtId="38" fontId="4" fillId="8" borderId="9" xfId="1" applyFont="1" applyFill="1" applyBorder="1" applyAlignment="1" applyProtection="1">
      <alignment horizontal="right" vertical="center"/>
      <protection locked="0"/>
    </xf>
    <xf numFmtId="38" fontId="4" fillId="8" borderId="10" xfId="1" applyFont="1" applyFill="1" applyBorder="1" applyAlignment="1" applyProtection="1">
      <alignment horizontal="right" vertical="center"/>
      <protection locked="0"/>
    </xf>
    <xf numFmtId="0" fontId="9" fillId="0" borderId="7" xfId="0" applyFont="1" applyFill="1" applyBorder="1" applyAlignment="1" applyProtection="1">
      <alignment horizontal="center" vertical="center"/>
    </xf>
    <xf numFmtId="0" fontId="9" fillId="0" borderId="169" xfId="0" applyFont="1" applyFill="1" applyBorder="1" applyAlignment="1" applyProtection="1">
      <alignment horizontal="center" vertical="center"/>
    </xf>
    <xf numFmtId="0" fontId="6" fillId="0" borderId="27" xfId="0" applyFont="1" applyFill="1" applyBorder="1" applyAlignment="1" applyProtection="1">
      <alignment horizontal="center" vertical="center"/>
    </xf>
    <xf numFmtId="0" fontId="4" fillId="8" borderId="27" xfId="0" applyFont="1" applyFill="1" applyBorder="1" applyAlignment="1" applyProtection="1">
      <alignment horizontal="center" vertical="center"/>
      <protection locked="0"/>
    </xf>
    <xf numFmtId="0" fontId="4" fillId="8" borderId="52" xfId="0" applyFont="1" applyFill="1" applyBorder="1" applyAlignment="1" applyProtection="1">
      <alignment horizontal="center" vertical="center"/>
      <protection locked="0"/>
    </xf>
    <xf numFmtId="49" fontId="4" fillId="8" borderId="82" xfId="0" applyNumberFormat="1" applyFont="1" applyFill="1" applyBorder="1" applyAlignment="1" applyProtection="1">
      <alignment vertical="top" wrapText="1"/>
      <protection locked="0"/>
    </xf>
    <xf numFmtId="49" fontId="4" fillId="8" borderId="11" xfId="0" applyNumberFormat="1" applyFont="1" applyFill="1" applyBorder="1" applyAlignment="1" applyProtection="1">
      <alignment vertical="top" wrapText="1"/>
      <protection locked="0"/>
    </xf>
    <xf numFmtId="49" fontId="4" fillId="8" borderId="43" xfId="0" applyNumberFormat="1" applyFont="1" applyFill="1" applyBorder="1" applyAlignment="1" applyProtection="1">
      <alignment vertical="top" wrapText="1"/>
      <protection locked="0"/>
    </xf>
    <xf numFmtId="49" fontId="4" fillId="8" borderId="29" xfId="0" applyNumberFormat="1" applyFont="1" applyFill="1" applyBorder="1" applyAlignment="1" applyProtection="1">
      <alignment vertical="top" wrapText="1"/>
      <protection locked="0"/>
    </xf>
    <xf numFmtId="49" fontId="4" fillId="8" borderId="0" xfId="0" applyNumberFormat="1" applyFont="1" applyFill="1" applyBorder="1" applyAlignment="1" applyProtection="1">
      <alignment vertical="top" wrapText="1"/>
      <protection locked="0"/>
    </xf>
    <xf numFmtId="49" fontId="4" fillId="8" borderId="5" xfId="0" applyNumberFormat="1" applyFont="1" applyFill="1" applyBorder="1" applyAlignment="1" applyProtection="1">
      <alignment vertical="top" wrapText="1"/>
      <protection locked="0"/>
    </xf>
    <xf numFmtId="49" fontId="4" fillId="8" borderId="51" xfId="0" applyNumberFormat="1" applyFont="1" applyFill="1" applyBorder="1" applyAlignment="1" applyProtection="1">
      <alignment vertical="top" wrapText="1"/>
      <protection locked="0"/>
    </xf>
    <xf numFmtId="49" fontId="4" fillId="8" borderId="42" xfId="0" applyNumberFormat="1" applyFont="1" applyFill="1" applyBorder="1" applyAlignment="1" applyProtection="1">
      <alignment vertical="top" wrapText="1"/>
      <protection locked="0"/>
    </xf>
    <xf numFmtId="49" fontId="4" fillId="8" borderId="47" xfId="0" applyNumberFormat="1" applyFont="1" applyFill="1" applyBorder="1" applyAlignment="1" applyProtection="1">
      <alignment vertical="top" wrapText="1"/>
      <protection locked="0"/>
    </xf>
    <xf numFmtId="0" fontId="4" fillId="0" borderId="30" xfId="0" applyFont="1" applyFill="1" applyBorder="1" applyAlignment="1" applyProtection="1">
      <alignment horizontal="left" vertical="center"/>
      <protection locked="0"/>
    </xf>
    <xf numFmtId="0" fontId="4" fillId="0" borderId="31" xfId="0" applyFont="1" applyFill="1" applyBorder="1" applyAlignment="1" applyProtection="1">
      <alignment horizontal="left" vertical="center"/>
      <protection locked="0"/>
    </xf>
    <xf numFmtId="0" fontId="4" fillId="0" borderId="38" xfId="0" applyFont="1" applyFill="1" applyBorder="1" applyAlignment="1" applyProtection="1">
      <alignment horizontal="left" vertical="center"/>
      <protection locked="0"/>
    </xf>
    <xf numFmtId="0" fontId="4" fillId="0" borderId="27" xfId="0" applyFont="1" applyBorder="1" applyAlignment="1">
      <alignment horizontal="center" vertical="center" wrapText="1"/>
    </xf>
    <xf numFmtId="0" fontId="4" fillId="0" borderId="52" xfId="0" applyFont="1" applyBorder="1" applyAlignment="1">
      <alignment horizontal="center" vertical="center" wrapText="1"/>
    </xf>
    <xf numFmtId="0" fontId="4" fillId="0" borderId="53"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0" xfId="0" applyFont="1" applyBorder="1" applyAlignment="1">
      <alignment horizontal="center" vertical="center" wrapText="1"/>
    </xf>
    <xf numFmtId="0" fontId="4" fillId="0" borderId="5" xfId="0" applyFont="1" applyBorder="1" applyAlignment="1">
      <alignment horizontal="center" vertical="center" wrapText="1"/>
    </xf>
    <xf numFmtId="0" fontId="4" fillId="8" borderId="28" xfId="0" applyFont="1" applyFill="1" applyBorder="1" applyAlignment="1" applyProtection="1">
      <alignment vertical="center"/>
      <protection locked="0"/>
    </xf>
    <xf numFmtId="0" fontId="4" fillId="8" borderId="52" xfId="0" applyFont="1" applyFill="1" applyBorder="1" applyAlignment="1" applyProtection="1">
      <alignment vertical="center"/>
      <protection locked="0"/>
    </xf>
    <xf numFmtId="0" fontId="3" fillId="0" borderId="0" xfId="0" applyFont="1" applyFill="1" applyBorder="1" applyAlignment="1" applyProtection="1">
      <alignment horizontal="center" vertical="top"/>
    </xf>
    <xf numFmtId="0" fontId="4" fillId="0" borderId="30" xfId="0" applyFont="1" applyBorder="1" applyAlignment="1">
      <alignment horizontal="center" vertical="center" shrinkToFit="1"/>
    </xf>
    <xf numFmtId="0" fontId="4" fillId="0" borderId="31" xfId="0" applyFont="1" applyBorder="1" applyAlignment="1">
      <alignment horizontal="center" vertical="center" shrinkToFit="1"/>
    </xf>
    <xf numFmtId="0" fontId="4" fillId="0" borderId="38" xfId="0" applyFont="1" applyBorder="1" applyAlignment="1">
      <alignment horizontal="center" vertical="center" shrinkToFit="1"/>
    </xf>
    <xf numFmtId="38" fontId="4" fillId="8" borderId="36" xfId="1" applyFont="1" applyFill="1" applyBorder="1" applyAlignment="1" applyProtection="1">
      <alignment horizontal="center" vertical="center"/>
      <protection locked="0"/>
    </xf>
    <xf numFmtId="38" fontId="4" fillId="8" borderId="31" xfId="1" applyFont="1" applyFill="1" applyBorder="1" applyAlignment="1" applyProtection="1">
      <alignment horizontal="center" vertical="center"/>
      <protection locked="0"/>
    </xf>
    <xf numFmtId="0" fontId="4" fillId="0" borderId="11" xfId="0" applyFont="1" applyBorder="1" applyAlignment="1">
      <alignment horizontal="center" vertical="center" shrinkToFit="1"/>
    </xf>
    <xf numFmtId="0" fontId="4" fillId="8" borderId="51" xfId="0" applyFont="1" applyFill="1" applyBorder="1" applyAlignment="1" applyProtection="1">
      <alignment horizontal="center" vertical="center"/>
      <protection locked="0"/>
    </xf>
    <xf numFmtId="0" fontId="4" fillId="8" borderId="42" xfId="0" applyFont="1" applyFill="1" applyBorder="1" applyAlignment="1" applyProtection="1">
      <alignment horizontal="center" vertical="center"/>
      <protection locked="0"/>
    </xf>
    <xf numFmtId="49" fontId="4" fillId="8" borderId="30" xfId="0" applyNumberFormat="1" applyFont="1" applyFill="1" applyBorder="1" applyAlignment="1" applyProtection="1">
      <alignment vertical="center" shrinkToFit="1"/>
      <protection locked="0"/>
    </xf>
    <xf numFmtId="49" fontId="0" fillId="8" borderId="31" xfId="0" applyNumberFormat="1" applyFill="1" applyBorder="1" applyAlignment="1" applyProtection="1">
      <alignment vertical="center" shrinkToFit="1"/>
      <protection locked="0"/>
    </xf>
    <xf numFmtId="49" fontId="0" fillId="8" borderId="38" xfId="0" applyNumberFormat="1" applyFill="1" applyBorder="1" applyAlignment="1" applyProtection="1">
      <alignment vertical="center" shrinkToFit="1"/>
      <protection locked="0"/>
    </xf>
    <xf numFmtId="180" fontId="4" fillId="8" borderId="51" xfId="0" applyNumberFormat="1" applyFont="1" applyFill="1" applyBorder="1" applyAlignment="1" applyProtection="1">
      <alignment horizontal="center" vertical="center"/>
      <protection locked="0"/>
    </xf>
    <xf numFmtId="180" fontId="4" fillId="8" borderId="42" xfId="0" applyNumberFormat="1" applyFont="1" applyFill="1" applyBorder="1" applyAlignment="1" applyProtection="1">
      <alignment horizontal="center" vertical="center"/>
      <protection locked="0"/>
    </xf>
    <xf numFmtId="180" fontId="4" fillId="8" borderId="47" xfId="0" applyNumberFormat="1" applyFont="1" applyFill="1" applyBorder="1" applyAlignment="1" applyProtection="1">
      <alignment horizontal="center" vertical="center"/>
      <protection locked="0"/>
    </xf>
    <xf numFmtId="0" fontId="4" fillId="0" borderId="31" xfId="0" applyFont="1" applyBorder="1" applyAlignment="1">
      <alignment horizontal="right" vertical="center"/>
    </xf>
    <xf numFmtId="0" fontId="4" fillId="8" borderId="52" xfId="0" applyFont="1" applyFill="1" applyBorder="1" applyAlignment="1" applyProtection="1">
      <alignment horizontal="right" vertical="center"/>
      <protection locked="0"/>
    </xf>
    <xf numFmtId="0" fontId="4" fillId="8" borderId="11" xfId="0" applyFont="1" applyFill="1" applyBorder="1" applyAlignment="1" applyProtection="1">
      <alignment horizontal="right" vertical="center"/>
      <protection locked="0"/>
    </xf>
    <xf numFmtId="0" fontId="7" fillId="0" borderId="42" xfId="0" applyFont="1" applyFill="1" applyBorder="1" applyAlignment="1" applyProtection="1">
      <alignment horizontal="center"/>
    </xf>
    <xf numFmtId="0" fontId="7" fillId="0" borderId="17" xfId="0" applyFont="1" applyFill="1" applyBorder="1" applyAlignment="1" applyProtection="1">
      <alignment horizontal="center"/>
    </xf>
    <xf numFmtId="0" fontId="7" fillId="0" borderId="21" xfId="0" applyFont="1" applyFill="1" applyBorder="1" applyAlignment="1" applyProtection="1">
      <alignment horizontal="center"/>
    </xf>
    <xf numFmtId="0" fontId="4" fillId="8" borderId="11" xfId="0" applyFont="1" applyFill="1" applyBorder="1" applyAlignment="1" applyProtection="1">
      <alignment horizontal="center" vertical="center"/>
      <protection locked="0"/>
    </xf>
    <xf numFmtId="181" fontId="4" fillId="8" borderId="41" xfId="0" applyNumberFormat="1" applyFont="1" applyFill="1" applyBorder="1" applyAlignment="1" applyProtection="1">
      <alignment horizontal="right" vertical="center"/>
      <protection locked="0"/>
    </xf>
    <xf numFmtId="181" fontId="4" fillId="8" borderId="12" xfId="0" applyNumberFormat="1" applyFont="1" applyFill="1" applyBorder="1" applyAlignment="1" applyProtection="1">
      <alignment horizontal="right" vertical="center"/>
      <protection locked="0"/>
    </xf>
    <xf numFmtId="0" fontId="7" fillId="0" borderId="0" xfId="0" applyFont="1" applyFill="1" applyBorder="1" applyAlignment="1" applyProtection="1">
      <alignment horizontal="center"/>
    </xf>
    <xf numFmtId="0" fontId="4" fillId="8" borderId="49" xfId="0" applyNumberFormat="1" applyFont="1" applyFill="1" applyBorder="1" applyAlignment="1" applyProtection="1">
      <alignment vertical="center"/>
      <protection locked="0"/>
    </xf>
    <xf numFmtId="0" fontId="4" fillId="8" borderId="11" xfId="0" applyNumberFormat="1" applyFont="1" applyFill="1" applyBorder="1" applyAlignment="1" applyProtection="1">
      <alignment vertical="center"/>
      <protection locked="0"/>
    </xf>
    <xf numFmtId="0" fontId="4" fillId="0" borderId="96" xfId="0" applyFont="1" applyFill="1" applyBorder="1" applyAlignment="1" applyProtection="1">
      <alignment horizontal="center" vertical="center"/>
    </xf>
    <xf numFmtId="189" fontId="4" fillId="0" borderId="41" xfId="1" applyNumberFormat="1" applyFont="1" applyFill="1" applyBorder="1" applyAlignment="1" applyProtection="1">
      <alignment horizontal="right" vertical="center"/>
    </xf>
    <xf numFmtId="189" fontId="4" fillId="0" borderId="12" xfId="1" applyNumberFormat="1" applyFont="1" applyFill="1" applyBorder="1" applyAlignment="1" applyProtection="1">
      <alignment horizontal="right" vertical="center"/>
    </xf>
    <xf numFmtId="189" fontId="4" fillId="8" borderId="41" xfId="1" applyNumberFormat="1" applyFont="1" applyFill="1" applyBorder="1" applyAlignment="1" applyProtection="1">
      <alignment horizontal="right" vertical="center"/>
      <protection locked="0"/>
    </xf>
    <xf numFmtId="189" fontId="4" fillId="8" borderId="12" xfId="1" applyNumberFormat="1" applyFont="1" applyFill="1" applyBorder="1" applyAlignment="1" applyProtection="1">
      <alignment horizontal="right" vertical="center"/>
      <protection locked="0"/>
    </xf>
    <xf numFmtId="0" fontId="4" fillId="0" borderId="82" xfId="0" applyFont="1" applyBorder="1" applyAlignment="1">
      <alignment horizontal="center" vertical="center"/>
    </xf>
    <xf numFmtId="0" fontId="4" fillId="0" borderId="43" xfId="0" applyFont="1" applyBorder="1" applyAlignment="1">
      <alignment horizontal="center" vertical="center"/>
    </xf>
    <xf numFmtId="189" fontId="4" fillId="8" borderId="40" xfId="1" applyNumberFormat="1" applyFont="1" applyFill="1" applyBorder="1" applyAlignment="1" applyProtection="1">
      <alignment horizontal="right" vertical="center"/>
      <protection locked="0"/>
    </xf>
    <xf numFmtId="189" fontId="4" fillId="8" borderId="17" xfId="1" applyNumberFormat="1" applyFont="1" applyFill="1" applyBorder="1" applyAlignment="1" applyProtection="1">
      <alignment horizontal="right" vertical="center"/>
      <protection locked="0"/>
    </xf>
    <xf numFmtId="181" fontId="4" fillId="8" borderId="95" xfId="0" applyNumberFormat="1" applyFont="1" applyFill="1" applyBorder="1" applyAlignment="1" applyProtection="1">
      <alignment horizontal="right" vertical="center"/>
      <protection locked="0"/>
    </xf>
    <xf numFmtId="181" fontId="4" fillId="8" borderId="40" xfId="0" applyNumberFormat="1" applyFont="1" applyFill="1" applyBorder="1" applyAlignment="1" applyProtection="1">
      <alignment horizontal="right" vertical="center"/>
      <protection locked="0"/>
    </xf>
    <xf numFmtId="49" fontId="0" fillId="5" borderId="1" xfId="0" applyNumberFormat="1" applyFill="1" applyBorder="1" applyAlignment="1">
      <alignment horizontal="center" vertical="center"/>
    </xf>
    <xf numFmtId="0" fontId="17" fillId="0" borderId="9" xfId="3" applyFont="1" applyFill="1" applyBorder="1" applyAlignment="1">
      <alignment horizontal="center" shrinkToFit="1"/>
    </xf>
    <xf numFmtId="0" fontId="17" fillId="0" borderId="10" xfId="3" applyFont="1" applyFill="1" applyBorder="1" applyAlignment="1">
      <alignment horizontal="center" shrinkToFit="1"/>
    </xf>
    <xf numFmtId="0" fontId="4" fillId="0" borderId="2" xfId="3" applyFont="1" applyFill="1" applyBorder="1" applyAlignment="1">
      <alignment horizontal="center" vertical="center" textRotation="255"/>
    </xf>
    <xf numFmtId="0" fontId="4" fillId="0" borderId="3" xfId="3" applyFont="1" applyFill="1" applyBorder="1" applyAlignment="1">
      <alignment horizontal="center" vertical="center" textRotation="255"/>
    </xf>
    <xf numFmtId="0" fontId="4" fillId="0" borderId="4" xfId="3" applyFont="1" applyFill="1" applyBorder="1" applyAlignment="1">
      <alignment horizontal="center" vertical="center" textRotation="255"/>
    </xf>
    <xf numFmtId="0" fontId="4" fillId="0" borderId="7" xfId="3" applyFont="1" applyFill="1" applyBorder="1" applyAlignment="1">
      <alignment horizontal="left" shrinkToFit="1"/>
    </xf>
    <xf numFmtId="0" fontId="4" fillId="0" borderId="9" xfId="3" applyFont="1" applyFill="1" applyBorder="1" applyAlignment="1">
      <alignment horizontal="left" shrinkToFit="1"/>
    </xf>
    <xf numFmtId="0" fontId="4" fillId="0" borderId="1" xfId="3" applyFont="1" applyFill="1" applyBorder="1" applyAlignment="1">
      <alignment horizontal="center" vertical="center"/>
    </xf>
    <xf numFmtId="0" fontId="4" fillId="0" borderId="2" xfId="3" applyFont="1" applyFill="1" applyBorder="1" applyAlignment="1">
      <alignment horizontal="center" vertical="center"/>
    </xf>
    <xf numFmtId="0" fontId="4" fillId="0" borderId="4" xfId="3" applyFont="1" applyFill="1" applyBorder="1" applyAlignment="1">
      <alignment horizontal="center" vertical="center"/>
    </xf>
    <xf numFmtId="0" fontId="4" fillId="0" borderId="7" xfId="3" applyFont="1" applyFill="1" applyBorder="1" applyAlignment="1">
      <alignment horizontal="left"/>
    </xf>
    <xf numFmtId="0" fontId="4" fillId="0" borderId="9" xfId="3" applyFont="1" applyFill="1" applyBorder="1" applyAlignment="1">
      <alignment horizontal="left"/>
    </xf>
    <xf numFmtId="0" fontId="4" fillId="0" borderId="40" xfId="3" applyFont="1" applyFill="1" applyBorder="1" applyAlignment="1">
      <alignment horizontal="left"/>
    </xf>
    <xf numFmtId="0" fontId="4" fillId="0" borderId="17" xfId="3" applyFont="1" applyFill="1" applyBorder="1" applyAlignment="1">
      <alignment horizontal="left"/>
    </xf>
    <xf numFmtId="0" fontId="4" fillId="0" borderId="107" xfId="3" applyFont="1" applyFill="1" applyBorder="1" applyAlignment="1">
      <alignment horizontal="left"/>
    </xf>
    <xf numFmtId="0" fontId="6" fillId="8" borderId="68" xfId="3" applyFont="1" applyFill="1" applyBorder="1" applyAlignment="1">
      <alignment horizontal="left" wrapText="1"/>
    </xf>
    <xf numFmtId="0" fontId="6" fillId="8" borderId="0" xfId="3" applyFont="1" applyFill="1" applyBorder="1" applyAlignment="1">
      <alignment horizontal="left"/>
    </xf>
    <xf numFmtId="49" fontId="36" fillId="8" borderId="9" xfId="3" applyNumberFormat="1" applyFont="1" applyFill="1" applyBorder="1" applyAlignment="1" applyProtection="1">
      <alignment horizontal="center" vertical="center"/>
      <protection locked="0"/>
    </xf>
    <xf numFmtId="49" fontId="36" fillId="8" borderId="42" xfId="3" applyNumberFormat="1" applyFont="1" applyFill="1" applyBorder="1" applyAlignment="1" applyProtection="1">
      <alignment horizontal="center" vertical="center"/>
      <protection locked="0"/>
    </xf>
    <xf numFmtId="0" fontId="6" fillId="0" borderId="68" xfId="3" applyFont="1" applyFill="1" applyBorder="1" applyAlignment="1">
      <alignment horizontal="left" vertical="center" wrapText="1"/>
    </xf>
    <xf numFmtId="0" fontId="6" fillId="0" borderId="0" xfId="3" applyFont="1" applyFill="1" applyBorder="1" applyAlignment="1">
      <alignment horizontal="left" vertical="center" wrapText="1"/>
    </xf>
    <xf numFmtId="0" fontId="6" fillId="0" borderId="5" xfId="3" applyFont="1" applyFill="1" applyBorder="1" applyAlignment="1">
      <alignment horizontal="left" vertical="center" wrapText="1"/>
    </xf>
    <xf numFmtId="0" fontId="6" fillId="0" borderId="106" xfId="3" applyFont="1" applyFill="1" applyBorder="1" applyAlignment="1">
      <alignment horizontal="left" vertical="center" wrapText="1"/>
    </xf>
    <xf numFmtId="0" fontId="6" fillId="0" borderId="42" xfId="3" applyFont="1" applyFill="1" applyBorder="1" applyAlignment="1">
      <alignment horizontal="left" vertical="center" wrapText="1"/>
    </xf>
    <xf numFmtId="0" fontId="6" fillId="0" borderId="47" xfId="3" applyFont="1" applyFill="1" applyBorder="1" applyAlignment="1">
      <alignment horizontal="left" vertical="center" wrapText="1"/>
    </xf>
    <xf numFmtId="0" fontId="4" fillId="8" borderId="42" xfId="3" applyFont="1" applyFill="1" applyBorder="1" applyAlignment="1" applyProtection="1">
      <alignment horizontal="center" vertical="center"/>
      <protection locked="0"/>
    </xf>
    <xf numFmtId="0" fontId="4" fillId="0" borderId="2" xfId="3" applyFont="1" applyFill="1" applyBorder="1" applyAlignment="1">
      <alignment horizontal="center"/>
    </xf>
    <xf numFmtId="0" fontId="4" fillId="0" borderId="1" xfId="3" applyFont="1" applyFill="1" applyBorder="1" applyAlignment="1">
      <alignment horizontal="center"/>
    </xf>
    <xf numFmtId="0" fontId="6" fillId="0" borderId="1" xfId="3" applyFont="1" applyFill="1" applyBorder="1" applyAlignment="1">
      <alignment horizontal="center" vertical="center"/>
    </xf>
    <xf numFmtId="0" fontId="4" fillId="0" borderId="10" xfId="3" applyFont="1" applyFill="1" applyBorder="1" applyAlignment="1">
      <alignment horizontal="center" vertical="center"/>
    </xf>
    <xf numFmtId="0" fontId="4" fillId="0" borderId="74" xfId="3" applyFont="1" applyFill="1" applyBorder="1" applyAlignment="1">
      <alignment horizontal="left"/>
    </xf>
    <xf numFmtId="0" fontId="33" fillId="0" borderId="4" xfId="3" applyFont="1" applyFill="1" applyBorder="1" applyAlignment="1">
      <alignment horizontal="center" vertical="center"/>
    </xf>
    <xf numFmtId="0" fontId="33" fillId="0" borderId="1" xfId="3" applyFont="1" applyFill="1" applyBorder="1" applyAlignment="1">
      <alignment horizontal="center" vertical="center"/>
    </xf>
    <xf numFmtId="0" fontId="33" fillId="0" borderId="7" xfId="3" applyFont="1" applyFill="1" applyBorder="1" applyAlignment="1">
      <alignment horizontal="center" vertical="center"/>
    </xf>
    <xf numFmtId="0" fontId="4" fillId="0" borderId="51" xfId="3" applyFont="1" applyFill="1" applyBorder="1" applyAlignment="1">
      <alignment horizontal="left"/>
    </xf>
    <xf numFmtId="0" fontId="4" fillId="0" borderId="42" xfId="3" applyFont="1" applyFill="1" applyBorder="1" applyAlignment="1">
      <alignment horizontal="left"/>
    </xf>
    <xf numFmtId="0" fontId="4" fillId="0" borderId="140" xfId="3" applyFont="1" applyFill="1" applyBorder="1" applyAlignment="1">
      <alignment horizontal="left"/>
    </xf>
    <xf numFmtId="0" fontId="4" fillId="0" borderId="82" xfId="3" applyFont="1" applyFill="1" applyBorder="1" applyAlignment="1">
      <alignment horizontal="center" vertical="center" textRotation="255"/>
    </xf>
    <xf numFmtId="0" fontId="4" fillId="0" borderId="29" xfId="3" applyFont="1" applyFill="1" applyBorder="1" applyAlignment="1">
      <alignment horizontal="center" vertical="center" textRotation="255"/>
    </xf>
    <xf numFmtId="0" fontId="4" fillId="0" borderId="51" xfId="3" applyFont="1" applyFill="1" applyBorder="1" applyAlignment="1">
      <alignment horizontal="center" vertical="center" textRotation="255"/>
    </xf>
    <xf numFmtId="0" fontId="6" fillId="0" borderId="114" xfId="3" applyFont="1" applyFill="1" applyBorder="1" applyAlignment="1">
      <alignment horizontal="left" vertical="center"/>
    </xf>
    <xf numFmtId="0" fontId="6" fillId="0" borderId="11" xfId="3" applyFont="1" applyFill="1" applyBorder="1" applyAlignment="1">
      <alignment horizontal="left" vertical="center"/>
    </xf>
    <xf numFmtId="0" fontId="6" fillId="0" borderId="43" xfId="3" applyFont="1" applyFill="1" applyBorder="1" applyAlignment="1">
      <alignment horizontal="left" vertical="center"/>
    </xf>
    <xf numFmtId="0" fontId="8" fillId="0" borderId="59" xfId="3" applyFont="1" applyFill="1" applyBorder="1" applyAlignment="1">
      <alignment horizontal="center" vertical="center" shrinkToFit="1"/>
    </xf>
    <xf numFmtId="0" fontId="4" fillId="0" borderId="7" xfId="3" applyFont="1" applyFill="1" applyBorder="1" applyAlignment="1">
      <alignment horizontal="center"/>
    </xf>
    <xf numFmtId="0" fontId="4" fillId="0" borderId="10" xfId="3" applyFont="1" applyFill="1" applyBorder="1" applyAlignment="1">
      <alignment horizontal="center"/>
    </xf>
    <xf numFmtId="0" fontId="4" fillId="0" borderId="3" xfId="3" applyFont="1" applyFill="1" applyBorder="1" applyAlignment="1">
      <alignment horizontal="center" vertical="center"/>
    </xf>
    <xf numFmtId="0" fontId="4" fillId="8" borderId="136" xfId="3" applyFont="1" applyFill="1" applyBorder="1" applyAlignment="1" applyProtection="1">
      <alignment horizontal="center"/>
      <protection locked="0"/>
    </xf>
    <xf numFmtId="0" fontId="4" fillId="0" borderId="117" xfId="3" applyFont="1" applyFill="1" applyBorder="1" applyAlignment="1">
      <alignment horizontal="center" vertical="center"/>
    </xf>
    <xf numFmtId="0" fontId="4" fillId="0" borderId="161" xfId="3" applyFont="1" applyFill="1" applyBorder="1" applyAlignment="1">
      <alignment horizontal="center" vertical="center"/>
    </xf>
    <xf numFmtId="0" fontId="4" fillId="0" borderId="82" xfId="3" applyFont="1" applyFill="1" applyBorder="1" applyAlignment="1">
      <alignment horizontal="left"/>
    </xf>
    <xf numFmtId="0" fontId="4" fillId="0" borderId="11" xfId="3" applyFont="1" applyFill="1" applyBorder="1" applyAlignment="1">
      <alignment horizontal="left"/>
    </xf>
    <xf numFmtId="0" fontId="4" fillId="0" borderId="118" xfId="3" applyFont="1" applyFill="1" applyBorder="1" applyAlignment="1">
      <alignment horizontal="center" vertical="center"/>
    </xf>
    <xf numFmtId="0" fontId="64" fillId="8" borderId="77" xfId="3" applyFont="1" applyFill="1" applyBorder="1" applyAlignment="1">
      <alignment horizontal="left"/>
    </xf>
    <xf numFmtId="0" fontId="64" fillId="8" borderId="65" xfId="3" applyFont="1" applyFill="1" applyBorder="1" applyAlignment="1">
      <alignment horizontal="left"/>
    </xf>
    <xf numFmtId="0" fontId="64" fillId="8" borderId="105" xfId="3" applyFont="1" applyFill="1" applyBorder="1" applyAlignment="1">
      <alignment horizontal="center" vertical="center" wrapText="1"/>
    </xf>
    <xf numFmtId="0" fontId="64" fillId="8" borderId="57" xfId="3" applyFont="1" applyFill="1" applyBorder="1" applyAlignment="1">
      <alignment horizontal="center" vertical="center" wrapText="1"/>
    </xf>
    <xf numFmtId="0" fontId="64" fillId="8" borderId="66" xfId="3" applyFont="1" applyFill="1" applyBorder="1" applyAlignment="1">
      <alignment horizontal="center" vertical="center" wrapText="1"/>
    </xf>
    <xf numFmtId="0" fontId="64" fillId="8" borderId="58" xfId="3" applyFont="1" applyFill="1" applyBorder="1" applyAlignment="1">
      <alignment horizontal="center" vertical="center" wrapText="1"/>
    </xf>
    <xf numFmtId="0" fontId="64" fillId="8" borderId="59" xfId="3" applyFont="1" applyFill="1" applyBorder="1" applyAlignment="1">
      <alignment horizontal="center" shrinkToFit="1"/>
    </xf>
    <xf numFmtId="0" fontId="6" fillId="0" borderId="7" xfId="3" applyFont="1" applyFill="1" applyBorder="1" applyAlignment="1">
      <alignment horizontal="center"/>
    </xf>
    <xf numFmtId="0" fontId="6" fillId="0" borderId="9" xfId="3" applyFont="1" applyFill="1" applyBorder="1" applyAlignment="1">
      <alignment horizontal="center"/>
    </xf>
    <xf numFmtId="0" fontId="6" fillId="0" borderId="10" xfId="3" applyFont="1" applyFill="1" applyBorder="1" applyAlignment="1">
      <alignment horizontal="center"/>
    </xf>
    <xf numFmtId="0" fontId="4" fillId="0" borderId="2" xfId="3" applyFont="1" applyFill="1" applyBorder="1" applyAlignment="1">
      <alignment horizontal="center" vertical="center" wrapText="1"/>
    </xf>
    <xf numFmtId="0" fontId="4" fillId="0" borderId="3" xfId="3" applyFont="1" applyFill="1" applyBorder="1" applyAlignment="1">
      <alignment horizontal="center" vertical="center" wrapText="1"/>
    </xf>
    <xf numFmtId="0" fontId="4" fillId="0" borderId="4" xfId="3" applyFont="1" applyFill="1" applyBorder="1" applyAlignment="1">
      <alignment horizontal="center" vertical="center" wrapText="1"/>
    </xf>
    <xf numFmtId="0" fontId="4" fillId="0" borderId="7" xfId="3" applyFont="1" applyFill="1" applyBorder="1" applyAlignment="1">
      <alignment horizontal="left" vertical="center" wrapText="1"/>
    </xf>
    <xf numFmtId="0" fontId="4" fillId="0" borderId="9" xfId="3" applyFont="1" applyFill="1" applyBorder="1" applyAlignment="1">
      <alignment horizontal="left" vertical="center" wrapText="1"/>
    </xf>
    <xf numFmtId="0" fontId="4" fillId="0" borderId="74" xfId="3" applyFont="1" applyFill="1" applyBorder="1" applyAlignment="1">
      <alignment horizontal="left" vertical="center" wrapText="1"/>
    </xf>
    <xf numFmtId="0" fontId="26" fillId="3" borderId="134" xfId="0" applyNumberFormat="1" applyFont="1" applyFill="1" applyBorder="1" applyAlignment="1" applyProtection="1">
      <alignment vertical="center" shrinkToFit="1"/>
    </xf>
    <xf numFmtId="0" fontId="26" fillId="3" borderId="77" xfId="0" applyNumberFormat="1" applyFont="1" applyFill="1" applyBorder="1" applyAlignment="1" applyProtection="1">
      <alignment vertical="center" shrinkToFit="1"/>
    </xf>
    <xf numFmtId="0" fontId="26" fillId="3" borderId="65" xfId="0" applyNumberFormat="1" applyFont="1" applyFill="1" applyBorder="1" applyAlignment="1" applyProtection="1">
      <alignment vertical="center" shrinkToFit="1"/>
    </xf>
    <xf numFmtId="0" fontId="13" fillId="3" borderId="0" xfId="0" applyFont="1" applyFill="1" applyAlignment="1" applyProtection="1">
      <alignment vertical="center"/>
    </xf>
    <xf numFmtId="0" fontId="0" fillId="0" borderId="0" xfId="0" applyFont="1" applyAlignment="1" applyProtection="1">
      <alignment vertical="center"/>
    </xf>
    <xf numFmtId="0" fontId="13" fillId="3" borderId="0" xfId="0" applyFont="1" applyFill="1" applyAlignment="1" applyProtection="1">
      <alignment horizontal="left" vertical="center"/>
    </xf>
    <xf numFmtId="0" fontId="0" fillId="0" borderId="0" xfId="0" applyFont="1" applyAlignment="1" applyProtection="1">
      <alignment horizontal="left" vertical="center"/>
    </xf>
    <xf numFmtId="0" fontId="13" fillId="3" borderId="130" xfId="0" applyFont="1" applyFill="1" applyBorder="1" applyAlignment="1" applyProtection="1">
      <alignment horizontal="center" vertical="center"/>
    </xf>
    <xf numFmtId="0" fontId="13" fillId="3" borderId="52" xfId="0" applyFont="1" applyFill="1" applyBorder="1" applyAlignment="1" applyProtection="1">
      <alignment horizontal="center" vertical="center"/>
    </xf>
    <xf numFmtId="0" fontId="13" fillId="3" borderId="63" xfId="0" applyFont="1" applyFill="1" applyBorder="1" applyAlignment="1" applyProtection="1">
      <alignment horizontal="center" vertical="center"/>
    </xf>
    <xf numFmtId="0" fontId="13" fillId="3" borderId="68" xfId="0" applyFont="1" applyFill="1" applyBorder="1" applyAlignment="1" applyProtection="1">
      <alignment horizontal="center" vertical="center"/>
    </xf>
    <xf numFmtId="0" fontId="13" fillId="3" borderId="0" xfId="0" applyFont="1" applyFill="1" applyBorder="1" applyAlignment="1" applyProtection="1">
      <alignment horizontal="center" vertical="center"/>
    </xf>
    <xf numFmtId="0" fontId="13" fillId="3" borderId="48" xfId="0" applyFont="1" applyFill="1" applyBorder="1" applyAlignment="1" applyProtection="1">
      <alignment horizontal="center" vertical="center"/>
    </xf>
    <xf numFmtId="0" fontId="13" fillId="3" borderId="66" xfId="0" applyFont="1" applyFill="1" applyBorder="1" applyAlignment="1" applyProtection="1">
      <alignment horizontal="center" vertical="center"/>
    </xf>
    <xf numFmtId="0" fontId="13" fillId="3" borderId="59" xfId="0" applyFont="1" applyFill="1" applyBorder="1" applyAlignment="1" applyProtection="1">
      <alignment horizontal="center" vertical="center"/>
    </xf>
    <xf numFmtId="0" fontId="13" fillId="3" borderId="64" xfId="0" applyFont="1" applyFill="1" applyBorder="1" applyAlignment="1" applyProtection="1">
      <alignment horizontal="center" vertical="center"/>
    </xf>
    <xf numFmtId="0" fontId="13" fillId="3" borderId="22" xfId="0" applyFont="1" applyFill="1" applyBorder="1" applyAlignment="1" applyProtection="1">
      <alignment horizontal="center" vertical="center"/>
    </xf>
    <xf numFmtId="0" fontId="13" fillId="3" borderId="12" xfId="0" applyFont="1" applyFill="1" applyBorder="1" applyAlignment="1" applyProtection="1">
      <alignment horizontal="center" vertical="center"/>
    </xf>
    <xf numFmtId="0" fontId="13" fillId="3" borderId="88" xfId="0" applyFont="1" applyFill="1" applyBorder="1" applyAlignment="1" applyProtection="1">
      <alignment horizontal="center" vertical="center"/>
    </xf>
    <xf numFmtId="0" fontId="26" fillId="3" borderId="12" xfId="0" applyFont="1" applyFill="1" applyBorder="1" applyAlignment="1" applyProtection="1">
      <alignment vertical="center" shrinkToFit="1"/>
    </xf>
    <xf numFmtId="0" fontId="26" fillId="3" borderId="52" xfId="0" applyFont="1" applyFill="1" applyBorder="1" applyAlignment="1" applyProtection="1">
      <alignment vertical="center" shrinkToFit="1"/>
    </xf>
    <xf numFmtId="0" fontId="13" fillId="3" borderId="50" xfId="0" applyFont="1" applyFill="1" applyBorder="1" applyAlignment="1" applyProtection="1">
      <alignment horizontal="center" vertical="center"/>
    </xf>
    <xf numFmtId="0" fontId="13" fillId="3" borderId="69" xfId="0" applyFont="1" applyFill="1" applyBorder="1" applyAlignment="1" applyProtection="1">
      <alignment horizontal="center" vertical="center"/>
    </xf>
    <xf numFmtId="0" fontId="13" fillId="3" borderId="0" xfId="0" applyFont="1" applyFill="1" applyAlignment="1" applyProtection="1">
      <alignment horizontal="left" vertical="distributed" wrapText="1"/>
    </xf>
    <xf numFmtId="0" fontId="12" fillId="3" borderId="52" xfId="0" applyFont="1" applyFill="1" applyBorder="1" applyAlignment="1" applyProtection="1">
      <alignment horizontal="center"/>
    </xf>
    <xf numFmtId="0" fontId="12" fillId="3" borderId="132" xfId="0" applyFont="1" applyFill="1" applyBorder="1" applyAlignment="1" applyProtection="1">
      <alignment horizontal="center"/>
    </xf>
    <xf numFmtId="0" fontId="12" fillId="3" borderId="59" xfId="0" applyFont="1" applyFill="1" applyBorder="1" applyAlignment="1" applyProtection="1">
      <alignment horizontal="center" vertical="center" shrinkToFit="1"/>
    </xf>
    <xf numFmtId="0" fontId="12" fillId="3" borderId="67" xfId="0" applyFont="1" applyFill="1" applyBorder="1" applyAlignment="1" applyProtection="1">
      <alignment horizontal="center" vertical="center" shrinkToFit="1"/>
    </xf>
    <xf numFmtId="0" fontId="68" fillId="0" borderId="0" xfId="0" applyFont="1" applyAlignment="1">
      <alignment horizontal="center" vertical="center"/>
    </xf>
    <xf numFmtId="0" fontId="4" fillId="3" borderId="22" xfId="0" applyFont="1" applyFill="1" applyBorder="1" applyAlignment="1" applyProtection="1">
      <alignment horizontal="center" vertical="center"/>
    </xf>
    <xf numFmtId="0" fontId="0" fillId="3" borderId="12" xfId="0" applyFont="1" applyFill="1" applyBorder="1" applyAlignment="1" applyProtection="1">
      <alignment horizontal="center" vertical="center"/>
    </xf>
    <xf numFmtId="0" fontId="0" fillId="3" borderId="88" xfId="0" applyFont="1" applyFill="1" applyBorder="1" applyAlignment="1" applyProtection="1">
      <alignment horizontal="center" vertical="center"/>
    </xf>
    <xf numFmtId="0" fontId="17" fillId="3" borderId="22" xfId="0" applyNumberFormat="1" applyFont="1" applyFill="1" applyBorder="1" applyAlignment="1" applyProtection="1">
      <alignment horizontal="center" vertical="center"/>
    </xf>
    <xf numFmtId="0" fontId="17" fillId="3" borderId="12" xfId="0" applyNumberFormat="1" applyFont="1" applyFill="1" applyBorder="1" applyAlignment="1" applyProtection="1">
      <alignment horizontal="center" vertical="center"/>
    </xf>
    <xf numFmtId="0" fontId="17" fillId="3" borderId="88" xfId="0" applyNumberFormat="1" applyFont="1" applyFill="1" applyBorder="1" applyAlignment="1" applyProtection="1">
      <alignment horizontal="center" vertical="center"/>
    </xf>
    <xf numFmtId="0" fontId="12" fillId="3" borderId="0" xfId="0" applyFont="1" applyFill="1" applyAlignment="1" applyProtection="1">
      <alignment horizontal="center" vertical="center"/>
    </xf>
    <xf numFmtId="0" fontId="12" fillId="3" borderId="60" xfId="0" applyFont="1" applyFill="1" applyBorder="1" applyAlignment="1" applyProtection="1">
      <alignment horizontal="center" vertical="center"/>
    </xf>
    <xf numFmtId="0" fontId="30" fillId="3" borderId="0" xfId="0" applyFont="1" applyFill="1" applyAlignment="1" applyProtection="1">
      <alignment horizontal="center" vertical="center"/>
    </xf>
    <xf numFmtId="0" fontId="0" fillId="3" borderId="0" xfId="0" applyFont="1" applyFill="1" applyAlignment="1" applyProtection="1">
      <alignment horizontal="center" vertical="center"/>
    </xf>
    <xf numFmtId="0" fontId="28" fillId="3" borderId="52" xfId="0" applyFont="1" applyFill="1" applyBorder="1" applyAlignment="1" applyProtection="1">
      <alignment vertical="center"/>
    </xf>
    <xf numFmtId="0" fontId="28" fillId="3" borderId="59" xfId="0" applyFont="1" applyFill="1" applyBorder="1" applyAlignment="1" applyProtection="1">
      <alignment vertical="center"/>
    </xf>
    <xf numFmtId="0" fontId="29" fillId="3" borderId="52" xfId="0" applyFont="1" applyFill="1" applyBorder="1" applyAlignment="1" applyProtection="1">
      <alignment vertical="center" shrinkToFit="1"/>
    </xf>
    <xf numFmtId="0" fontId="29" fillId="3" borderId="59" xfId="0" applyFont="1" applyFill="1" applyBorder="1" applyAlignment="1" applyProtection="1">
      <alignment vertical="center"/>
    </xf>
    <xf numFmtId="0" fontId="26" fillId="3" borderId="22" xfId="0" applyNumberFormat="1" applyFont="1" applyFill="1" applyBorder="1" applyAlignment="1" applyProtection="1">
      <alignment vertical="center" shrinkToFit="1"/>
    </xf>
    <xf numFmtId="0" fontId="26" fillId="3" borderId="12" xfId="0" applyNumberFormat="1" applyFont="1" applyFill="1" applyBorder="1" applyAlignment="1" applyProtection="1">
      <alignment vertical="center" shrinkToFit="1"/>
    </xf>
    <xf numFmtId="0" fontId="26" fillId="3" borderId="61" xfId="0" applyNumberFormat="1" applyFont="1" applyFill="1" applyBorder="1" applyAlignment="1" applyProtection="1">
      <alignment vertical="center" shrinkToFit="1"/>
    </xf>
    <xf numFmtId="0" fontId="13" fillId="3" borderId="131" xfId="0" applyFont="1" applyFill="1" applyBorder="1" applyAlignment="1" applyProtection="1">
      <alignment horizontal="center" vertical="center"/>
    </xf>
    <xf numFmtId="0" fontId="13" fillId="3" borderId="18" xfId="0" applyFont="1" applyFill="1" applyBorder="1" applyAlignment="1" applyProtection="1">
      <alignment horizontal="center" vertical="center"/>
    </xf>
    <xf numFmtId="0" fontId="13" fillId="3" borderId="62" xfId="0" applyFont="1" applyFill="1" applyBorder="1" applyAlignment="1" applyProtection="1">
      <alignment horizontal="center" vertical="center"/>
    </xf>
    <xf numFmtId="0" fontId="26" fillId="3" borderId="28" xfId="0" applyNumberFormat="1" applyFont="1" applyFill="1" applyBorder="1" applyAlignment="1" applyProtection="1">
      <alignment vertical="center" shrinkToFit="1"/>
    </xf>
    <xf numFmtId="0" fontId="26" fillId="3" borderId="52" xfId="0" applyNumberFormat="1" applyFont="1" applyFill="1" applyBorder="1" applyAlignment="1" applyProtection="1">
      <alignment vertical="center" shrinkToFit="1"/>
    </xf>
    <xf numFmtId="0" fontId="26" fillId="3" borderId="132" xfId="0" applyNumberFormat="1" applyFont="1" applyFill="1" applyBorder="1" applyAlignment="1" applyProtection="1">
      <alignment vertical="center" shrinkToFit="1"/>
    </xf>
    <xf numFmtId="0" fontId="26" fillId="3" borderId="16" xfId="0" applyNumberFormat="1" applyFont="1" applyFill="1" applyBorder="1" applyAlignment="1" applyProtection="1">
      <alignment vertical="center" shrinkToFit="1"/>
    </xf>
    <xf numFmtId="0" fontId="26" fillId="3" borderId="18" xfId="0" applyNumberFormat="1" applyFont="1" applyFill="1" applyBorder="1" applyAlignment="1" applyProtection="1">
      <alignment vertical="center" shrinkToFit="1"/>
    </xf>
    <xf numFmtId="0" fontId="26" fillId="3" borderId="133" xfId="0" applyNumberFormat="1" applyFont="1" applyFill="1" applyBorder="1" applyAlignment="1" applyProtection="1">
      <alignment vertical="center" shrinkToFit="1"/>
    </xf>
    <xf numFmtId="0" fontId="26" fillId="3" borderId="0" xfId="0" applyFont="1" applyFill="1" applyAlignment="1" applyProtection="1">
      <alignment vertical="center"/>
    </xf>
    <xf numFmtId="0" fontId="27" fillId="3" borderId="0" xfId="0" applyFont="1" applyFill="1" applyAlignment="1" applyProtection="1">
      <alignment vertical="center"/>
    </xf>
    <xf numFmtId="0" fontId="26" fillId="3" borderId="0" xfId="0" applyFont="1" applyFill="1" applyAlignment="1" applyProtection="1">
      <alignment vertical="center"/>
      <protection locked="0"/>
    </xf>
    <xf numFmtId="0" fontId="27" fillId="3" borderId="0" xfId="0" applyFont="1" applyFill="1" applyAlignment="1" applyProtection="1">
      <alignment vertical="center"/>
      <protection locked="0"/>
    </xf>
    <xf numFmtId="0" fontId="13" fillId="3" borderId="0" xfId="0" applyFont="1" applyFill="1" applyAlignment="1" applyProtection="1">
      <alignment horizontal="left" vertical="center" shrinkToFit="1"/>
    </xf>
    <xf numFmtId="0" fontId="13" fillId="0" borderId="0" xfId="0" applyFont="1" applyAlignment="1" applyProtection="1">
      <alignment horizontal="left" vertical="center" shrinkToFit="1"/>
    </xf>
    <xf numFmtId="0" fontId="29" fillId="3" borderId="59" xfId="0" applyFont="1" applyFill="1" applyBorder="1" applyAlignment="1" applyProtection="1">
      <alignment vertical="center" shrinkToFit="1"/>
    </xf>
    <xf numFmtId="0" fontId="13" fillId="3" borderId="135" xfId="0" applyFont="1" applyFill="1" applyBorder="1" applyAlignment="1" applyProtection="1">
      <alignment horizontal="center" vertical="center"/>
    </xf>
    <xf numFmtId="0" fontId="13" fillId="3" borderId="136" xfId="0" applyFont="1" applyFill="1" applyBorder="1" applyAlignment="1" applyProtection="1">
      <alignment horizontal="center" vertical="center"/>
    </xf>
    <xf numFmtId="0" fontId="13" fillId="3" borderId="137" xfId="0" applyFont="1" applyFill="1" applyBorder="1" applyAlignment="1" applyProtection="1">
      <alignment horizontal="center" vertical="center"/>
    </xf>
    <xf numFmtId="0" fontId="13" fillId="3" borderId="59" xfId="0" applyFont="1" applyFill="1" applyBorder="1" applyAlignment="1" applyProtection="1">
      <alignment vertical="center"/>
    </xf>
    <xf numFmtId="0" fontId="12" fillId="3" borderId="59" xfId="0" applyFont="1" applyFill="1" applyBorder="1" applyAlignment="1" applyProtection="1">
      <alignment vertical="center"/>
    </xf>
    <xf numFmtId="0" fontId="18" fillId="3" borderId="0" xfId="0" applyFont="1" applyFill="1" applyAlignment="1" applyProtection="1">
      <alignment vertical="center" wrapText="1"/>
    </xf>
    <xf numFmtId="0" fontId="0" fillId="0" borderId="0" xfId="0" applyFont="1" applyAlignment="1" applyProtection="1">
      <alignment vertical="center" wrapText="1"/>
    </xf>
    <xf numFmtId="0" fontId="12" fillId="3" borderId="22" xfId="0" applyFont="1" applyFill="1" applyBorder="1" applyAlignment="1" applyProtection="1">
      <alignment horizontal="center" vertical="center"/>
    </xf>
    <xf numFmtId="0" fontId="12" fillId="3" borderId="12" xfId="0" applyFont="1" applyFill="1" applyBorder="1" applyAlignment="1" applyProtection="1">
      <alignment horizontal="center" vertical="center"/>
    </xf>
    <xf numFmtId="0" fontId="12" fillId="3" borderId="88" xfId="0" applyFont="1" applyFill="1" applyBorder="1" applyAlignment="1" applyProtection="1">
      <alignment horizontal="center" vertical="center"/>
    </xf>
    <xf numFmtId="0" fontId="26" fillId="3" borderId="0" xfId="0" applyFont="1" applyFill="1" applyAlignment="1" applyProtection="1">
      <alignment horizontal="center" vertical="center"/>
    </xf>
    <xf numFmtId="0" fontId="13" fillId="3" borderId="130" xfId="0" applyFont="1" applyFill="1" applyBorder="1" applyAlignment="1" applyProtection="1">
      <alignment horizontal="center" vertical="center" wrapText="1"/>
    </xf>
    <xf numFmtId="0" fontId="13" fillId="3" borderId="108" xfId="0" applyFont="1" applyFill="1" applyBorder="1" applyAlignment="1" applyProtection="1">
      <alignment horizontal="center" vertical="center"/>
    </xf>
    <xf numFmtId="0" fontId="13" fillId="3" borderId="86" xfId="0" applyFont="1" applyFill="1" applyBorder="1" applyAlignment="1" applyProtection="1">
      <alignment horizontal="center" vertical="center"/>
    </xf>
    <xf numFmtId="0" fontId="13" fillId="3" borderId="128" xfId="0" applyFont="1" applyFill="1" applyBorder="1" applyAlignment="1" applyProtection="1">
      <alignment horizontal="center" vertical="center"/>
    </xf>
    <xf numFmtId="0" fontId="18" fillId="3" borderId="0" xfId="0" applyFont="1" applyFill="1" applyAlignment="1" applyProtection="1">
      <alignment vertical="top" wrapText="1"/>
    </xf>
    <xf numFmtId="0" fontId="16" fillId="3" borderId="0" xfId="0" applyFont="1" applyFill="1" applyAlignment="1" applyProtection="1">
      <alignment vertical="top" wrapText="1"/>
    </xf>
    <xf numFmtId="0" fontId="10" fillId="3" borderId="82" xfId="0" applyFont="1" applyFill="1" applyBorder="1" applyAlignment="1" applyProtection="1">
      <alignment vertical="top" wrapText="1"/>
    </xf>
    <xf numFmtId="0" fontId="0" fillId="3" borderId="11" xfId="0" applyFill="1" applyBorder="1" applyAlignment="1" applyProtection="1">
      <alignment vertical="top"/>
    </xf>
    <xf numFmtId="0" fontId="0" fillId="3" borderId="43" xfId="0" applyFill="1" applyBorder="1" applyAlignment="1" applyProtection="1">
      <alignment vertical="top"/>
    </xf>
    <xf numFmtId="0" fontId="0" fillId="3" borderId="29" xfId="0" applyFill="1" applyBorder="1" applyAlignment="1" applyProtection="1">
      <alignment vertical="top"/>
    </xf>
    <xf numFmtId="0" fontId="0" fillId="3" borderId="0" xfId="0" applyFill="1" applyBorder="1" applyAlignment="1" applyProtection="1">
      <alignment vertical="top"/>
    </xf>
    <xf numFmtId="0" fontId="0" fillId="3" borderId="5" xfId="0" applyFill="1" applyBorder="1" applyAlignment="1" applyProtection="1">
      <alignment vertical="top"/>
    </xf>
    <xf numFmtId="0" fontId="0" fillId="3" borderId="51" xfId="0" applyFill="1" applyBorder="1" applyAlignment="1" applyProtection="1">
      <alignment vertical="top"/>
    </xf>
    <xf numFmtId="0" fontId="0" fillId="3" borderId="42" xfId="0" applyFill="1" applyBorder="1" applyAlignment="1" applyProtection="1">
      <alignment vertical="top"/>
    </xf>
    <xf numFmtId="0" fontId="0" fillId="3" borderId="47" xfId="0" applyFill="1" applyBorder="1" applyAlignment="1" applyProtection="1">
      <alignment vertical="top"/>
    </xf>
    <xf numFmtId="0" fontId="0" fillId="3" borderId="12" xfId="0" applyFill="1" applyBorder="1" applyAlignment="1" applyProtection="1">
      <alignment horizontal="center" vertical="center"/>
    </xf>
    <xf numFmtId="0" fontId="0" fillId="3" borderId="88" xfId="0" applyFill="1" applyBorder="1" applyAlignment="1" applyProtection="1">
      <alignment horizontal="center" vertical="center"/>
    </xf>
    <xf numFmtId="0" fontId="31" fillId="3" borderId="0" xfId="0" applyFont="1" applyFill="1" applyAlignment="1" applyProtection="1">
      <alignment horizontal="center" vertical="center"/>
    </xf>
    <xf numFmtId="0" fontId="17" fillId="3" borderId="0" xfId="0" applyFont="1" applyFill="1" applyAlignment="1" applyProtection="1">
      <alignment horizontal="center" vertical="center"/>
    </xf>
    <xf numFmtId="0" fontId="0" fillId="0" borderId="0" xfId="0" applyAlignment="1" applyProtection="1">
      <alignment vertical="center"/>
    </xf>
    <xf numFmtId="0" fontId="0" fillId="0" borderId="0" xfId="0" applyAlignment="1" applyProtection="1">
      <alignment horizontal="left" vertical="center" shrinkToFit="1"/>
    </xf>
    <xf numFmtId="0" fontId="12" fillId="0" borderId="52" xfId="0" applyFont="1" applyFill="1" applyBorder="1" applyAlignment="1" applyProtection="1">
      <alignment horizontal="center" vertical="center" textRotation="255" wrapText="1"/>
    </xf>
    <xf numFmtId="0" fontId="12" fillId="0" borderId="63" xfId="0" applyFont="1" applyFill="1" applyBorder="1" applyAlignment="1" applyProtection="1">
      <alignment horizontal="center" vertical="center" textRotation="255" wrapText="1"/>
    </xf>
    <xf numFmtId="0" fontId="12" fillId="0" borderId="0" xfId="0" applyFont="1" applyFill="1" applyBorder="1" applyAlignment="1" applyProtection="1">
      <alignment horizontal="center" vertical="center" textRotation="255" wrapText="1"/>
    </xf>
    <xf numFmtId="0" fontId="12" fillId="0" borderId="48" xfId="0" applyFont="1" applyFill="1" applyBorder="1" applyAlignment="1" applyProtection="1">
      <alignment horizontal="center" vertical="center" textRotation="255" wrapText="1"/>
    </xf>
    <xf numFmtId="0" fontId="12" fillId="0" borderId="18" xfId="0" applyFont="1" applyFill="1" applyBorder="1" applyAlignment="1" applyProtection="1">
      <alignment horizontal="center" vertical="center" textRotation="255" wrapText="1"/>
    </xf>
    <xf numFmtId="0" fontId="12" fillId="0" borderId="62" xfId="0" applyFont="1" applyFill="1" applyBorder="1" applyAlignment="1" applyProtection="1">
      <alignment horizontal="center" vertical="center" textRotation="255" wrapText="1"/>
    </xf>
    <xf numFmtId="0" fontId="12" fillId="0" borderId="22" xfId="0" applyFont="1" applyFill="1" applyBorder="1" applyAlignment="1" applyProtection="1">
      <alignment horizontal="center" vertical="center"/>
    </xf>
    <xf numFmtId="0" fontId="12" fillId="0" borderId="88" xfId="0" applyFont="1" applyFill="1" applyBorder="1" applyAlignment="1" applyProtection="1">
      <alignment horizontal="center" vertical="center"/>
    </xf>
    <xf numFmtId="0" fontId="12" fillId="0" borderId="59" xfId="0" applyFont="1" applyFill="1" applyBorder="1" applyAlignment="1" applyProtection="1">
      <alignment horizontal="center" vertical="center" textRotation="255" wrapText="1"/>
    </xf>
    <xf numFmtId="0" fontId="12" fillId="0" borderId="64" xfId="0" applyFont="1" applyFill="1" applyBorder="1" applyAlignment="1" applyProtection="1">
      <alignment horizontal="center" vertical="center" textRotation="255" wrapText="1"/>
    </xf>
    <xf numFmtId="0" fontId="29" fillId="0" borderId="22" xfId="0" applyFont="1" applyFill="1" applyBorder="1" applyAlignment="1" applyProtection="1">
      <alignment horizontal="center" vertical="center" shrinkToFit="1"/>
    </xf>
    <xf numFmtId="0" fontId="29" fillId="0" borderId="88" xfId="0" applyFont="1" applyFill="1" applyBorder="1" applyAlignment="1" applyProtection="1">
      <alignment horizontal="center" vertical="center" shrinkToFit="1"/>
    </xf>
    <xf numFmtId="0" fontId="12" fillId="0" borderId="108" xfId="0" applyFont="1" applyFill="1" applyBorder="1" applyAlignment="1" applyProtection="1">
      <alignment horizontal="center" vertical="center"/>
    </xf>
    <xf numFmtId="0" fontId="12" fillId="0" borderId="128" xfId="0" applyFont="1" applyFill="1" applyBorder="1" applyAlignment="1" applyProtection="1">
      <alignment horizontal="center" vertical="center"/>
    </xf>
    <xf numFmtId="0" fontId="29" fillId="0" borderId="50" xfId="0" applyFont="1" applyFill="1" applyBorder="1" applyAlignment="1" applyProtection="1">
      <alignment horizontal="center" vertical="center"/>
    </xf>
    <xf numFmtId="0" fontId="29" fillId="0" borderId="48" xfId="0" applyFont="1" applyFill="1" applyBorder="1" applyAlignment="1" applyProtection="1">
      <alignment horizontal="center" vertical="center"/>
    </xf>
    <xf numFmtId="0" fontId="29" fillId="0" borderId="50" xfId="0" applyFont="1" applyFill="1" applyBorder="1" applyAlignment="1" applyProtection="1">
      <alignment vertical="center" wrapText="1"/>
    </xf>
    <xf numFmtId="0" fontId="29" fillId="0" borderId="0" xfId="0" applyFont="1" applyFill="1" applyBorder="1" applyAlignment="1" applyProtection="1">
      <alignment vertical="center" wrapText="1"/>
    </xf>
    <xf numFmtId="0" fontId="29" fillId="0" borderId="48" xfId="0" applyFont="1" applyFill="1" applyBorder="1" applyAlignment="1" applyProtection="1">
      <alignment vertical="center" wrapText="1"/>
    </xf>
    <xf numFmtId="0" fontId="29" fillId="0" borderId="22" xfId="0" applyFont="1" applyFill="1" applyBorder="1" applyAlignment="1" applyProtection="1">
      <alignment vertical="center" shrinkToFit="1"/>
    </xf>
    <xf numFmtId="0" fontId="29" fillId="0" borderId="12" xfId="0" applyFont="1" applyFill="1" applyBorder="1" applyAlignment="1" applyProtection="1">
      <alignment vertical="center" shrinkToFit="1"/>
    </xf>
    <xf numFmtId="0" fontId="29" fillId="0" borderId="61" xfId="0" applyFont="1" applyFill="1" applyBorder="1" applyAlignment="1" applyProtection="1">
      <alignment vertical="center" shrinkToFit="1"/>
    </xf>
    <xf numFmtId="0" fontId="29" fillId="0" borderId="108" xfId="0" applyFont="1" applyFill="1" applyBorder="1" applyAlignment="1" applyProtection="1">
      <alignment horizontal="center" vertical="center" shrinkToFit="1"/>
    </xf>
    <xf numFmtId="0" fontId="29" fillId="0" borderId="128" xfId="0" applyFont="1" applyFill="1" applyBorder="1" applyAlignment="1" applyProtection="1">
      <alignment horizontal="center" vertical="center" shrinkToFit="1"/>
    </xf>
    <xf numFmtId="0" fontId="29" fillId="0" borderId="108" xfId="0" applyFont="1" applyFill="1" applyBorder="1" applyAlignment="1" applyProtection="1">
      <alignment vertical="center" shrinkToFit="1"/>
    </xf>
    <xf numFmtId="0" fontId="29" fillId="0" borderId="86" xfId="0" applyFont="1" applyFill="1" applyBorder="1" applyAlignment="1" applyProtection="1">
      <alignment vertical="center" shrinkToFit="1"/>
    </xf>
    <xf numFmtId="0" fontId="29" fillId="0" borderId="115" xfId="0" applyFont="1" applyFill="1" applyBorder="1" applyAlignment="1" applyProtection="1">
      <alignment vertical="center" shrinkToFit="1"/>
    </xf>
    <xf numFmtId="0" fontId="13" fillId="0" borderId="59" xfId="0" applyFont="1" applyFill="1" applyBorder="1" applyAlignment="1" applyProtection="1">
      <alignment vertical="center"/>
    </xf>
    <xf numFmtId="0" fontId="12" fillId="0" borderId="18" xfId="0" applyFont="1" applyFill="1" applyBorder="1" applyAlignment="1" applyProtection="1">
      <alignment horizontal="center" vertical="center"/>
    </xf>
    <xf numFmtId="0" fontId="12" fillId="0" borderId="62" xfId="0" applyFont="1" applyFill="1" applyBorder="1" applyAlignment="1" applyProtection="1">
      <alignment horizontal="center" vertical="center"/>
    </xf>
    <xf numFmtId="0" fontId="12" fillId="0" borderId="110" xfId="0" applyFont="1" applyFill="1" applyBorder="1" applyAlignment="1" applyProtection="1">
      <alignment horizontal="center" vertical="center"/>
    </xf>
    <xf numFmtId="0" fontId="12" fillId="0" borderId="13" xfId="0" applyFont="1" applyFill="1" applyBorder="1" applyAlignment="1" applyProtection="1">
      <alignment horizontal="center" vertical="center"/>
    </xf>
    <xf numFmtId="0" fontId="12" fillId="0" borderId="129" xfId="0" applyFont="1" applyFill="1" applyBorder="1" applyAlignment="1" applyProtection="1">
      <alignment horizontal="center" vertical="center"/>
    </xf>
    <xf numFmtId="0" fontId="12" fillId="0" borderId="12" xfId="0" applyFont="1" applyFill="1" applyBorder="1" applyAlignment="1" applyProtection="1">
      <alignment horizontal="center" vertical="center" shrinkToFit="1"/>
    </xf>
    <xf numFmtId="0" fontId="12" fillId="0" borderId="88" xfId="0" applyFont="1" applyFill="1" applyBorder="1" applyAlignment="1" applyProtection="1">
      <alignment horizontal="center" vertical="center" shrinkToFit="1"/>
    </xf>
    <xf numFmtId="0" fontId="12" fillId="0" borderId="22" xfId="0" applyFont="1" applyFill="1" applyBorder="1" applyAlignment="1" applyProtection="1">
      <alignment horizontal="center" vertical="center" shrinkToFit="1"/>
    </xf>
    <xf numFmtId="0" fontId="12" fillId="0" borderId="61" xfId="0" applyFont="1" applyFill="1" applyBorder="1" applyAlignment="1" applyProtection="1">
      <alignment horizontal="center" vertical="center" shrinkToFit="1"/>
    </xf>
    <xf numFmtId="0" fontId="13" fillId="0" borderId="130" xfId="0" applyFont="1" applyFill="1" applyBorder="1" applyAlignment="1" applyProtection="1">
      <alignment horizontal="center" vertical="center"/>
    </xf>
    <xf numFmtId="0" fontId="13" fillId="0" borderId="52" xfId="0" applyFont="1" applyFill="1" applyBorder="1" applyAlignment="1" applyProtection="1">
      <alignment horizontal="center" vertical="center"/>
    </xf>
    <xf numFmtId="0" fontId="13" fillId="0" borderId="63" xfId="0" applyFont="1" applyFill="1" applyBorder="1" applyAlignment="1" applyProtection="1">
      <alignment horizontal="center" vertical="center"/>
    </xf>
    <xf numFmtId="0" fontId="13" fillId="0" borderId="131" xfId="0" applyFont="1" applyFill="1" applyBorder="1" applyAlignment="1" applyProtection="1">
      <alignment horizontal="center" vertical="center"/>
    </xf>
    <xf numFmtId="0" fontId="13" fillId="0" borderId="18" xfId="0" applyFont="1" applyFill="1" applyBorder="1" applyAlignment="1" applyProtection="1">
      <alignment horizontal="center" vertical="center"/>
    </xf>
    <xf numFmtId="0" fontId="13" fillId="0" borderId="62" xfId="0" applyFont="1" applyFill="1" applyBorder="1" applyAlignment="1" applyProtection="1">
      <alignment horizontal="center" vertical="center"/>
    </xf>
    <xf numFmtId="0" fontId="26" fillId="0" borderId="28" xfId="0" applyNumberFormat="1" applyFont="1" applyFill="1" applyBorder="1" applyAlignment="1" applyProtection="1">
      <alignment vertical="center" shrinkToFit="1"/>
    </xf>
    <xf numFmtId="0" fontId="26" fillId="0" borderId="52" xfId="0" applyNumberFormat="1" applyFont="1" applyFill="1" applyBorder="1" applyAlignment="1" applyProtection="1">
      <alignment vertical="center" shrinkToFit="1"/>
    </xf>
    <xf numFmtId="0" fontId="26" fillId="0" borderId="132" xfId="0" applyNumberFormat="1" applyFont="1" applyFill="1" applyBorder="1" applyAlignment="1" applyProtection="1">
      <alignment vertical="center" shrinkToFit="1"/>
    </xf>
    <xf numFmtId="0" fontId="26" fillId="0" borderId="16" xfId="0" applyNumberFormat="1" applyFont="1" applyFill="1" applyBorder="1" applyAlignment="1" applyProtection="1">
      <alignment vertical="center" shrinkToFit="1"/>
    </xf>
    <xf numFmtId="0" fontId="26" fillId="0" borderId="18" xfId="0" applyNumberFormat="1" applyFont="1" applyFill="1" applyBorder="1" applyAlignment="1" applyProtection="1">
      <alignment vertical="center" shrinkToFit="1"/>
    </xf>
    <xf numFmtId="0" fontId="26" fillId="0" borderId="133" xfId="0" applyNumberFormat="1" applyFont="1" applyFill="1" applyBorder="1" applyAlignment="1" applyProtection="1">
      <alignment vertical="center" shrinkToFit="1"/>
    </xf>
    <xf numFmtId="0" fontId="13" fillId="0" borderId="68" xfId="0" applyFont="1" applyFill="1" applyBorder="1" applyAlignment="1" applyProtection="1">
      <alignment horizontal="center" vertical="center"/>
    </xf>
    <xf numFmtId="0" fontId="13" fillId="0" borderId="0" xfId="0" applyFont="1" applyFill="1" applyBorder="1" applyAlignment="1" applyProtection="1">
      <alignment horizontal="center" vertical="center"/>
    </xf>
    <xf numFmtId="0" fontId="13" fillId="0" borderId="48" xfId="0" applyFont="1" applyFill="1" applyBorder="1" applyAlignment="1" applyProtection="1">
      <alignment horizontal="center" vertical="center"/>
    </xf>
    <xf numFmtId="0" fontId="13" fillId="0" borderId="66" xfId="0" applyFont="1" applyFill="1" applyBorder="1" applyAlignment="1" applyProtection="1">
      <alignment horizontal="center" vertical="center"/>
    </xf>
    <xf numFmtId="0" fontId="13" fillId="0" borderId="59" xfId="0" applyFont="1" applyFill="1" applyBorder="1" applyAlignment="1" applyProtection="1">
      <alignment horizontal="center" vertical="center"/>
    </xf>
    <xf numFmtId="0" fontId="13" fillId="0" borderId="64" xfId="0" applyFont="1" applyFill="1" applyBorder="1" applyAlignment="1" applyProtection="1">
      <alignment horizontal="center" vertical="center"/>
    </xf>
    <xf numFmtId="0" fontId="13" fillId="0" borderId="22" xfId="0" applyFont="1" applyFill="1" applyBorder="1" applyAlignment="1" applyProtection="1">
      <alignment horizontal="center" vertical="center"/>
    </xf>
    <xf numFmtId="0" fontId="13" fillId="0" borderId="12" xfId="0" applyFont="1" applyFill="1" applyBorder="1" applyAlignment="1" applyProtection="1">
      <alignment horizontal="center" vertical="center"/>
    </xf>
    <xf numFmtId="0" fontId="13" fillId="0" borderId="88" xfId="0" applyFont="1" applyFill="1" applyBorder="1" applyAlignment="1" applyProtection="1">
      <alignment horizontal="center" vertical="center"/>
    </xf>
    <xf numFmtId="0" fontId="26" fillId="0" borderId="12" xfId="0" applyFont="1" applyFill="1" applyBorder="1" applyAlignment="1" applyProtection="1">
      <alignment vertical="center" shrinkToFit="1"/>
    </xf>
    <xf numFmtId="0" fontId="26" fillId="0" borderId="52" xfId="0" applyFont="1" applyFill="1" applyBorder="1" applyAlignment="1" applyProtection="1">
      <alignment vertical="center" shrinkToFit="1"/>
    </xf>
    <xf numFmtId="0" fontId="13" fillId="0" borderId="50" xfId="0" applyFont="1" applyFill="1" applyBorder="1" applyAlignment="1" applyProtection="1">
      <alignment horizontal="center" vertical="center"/>
    </xf>
    <xf numFmtId="0" fontId="13" fillId="0" borderId="69" xfId="0" applyFont="1" applyFill="1" applyBorder="1" applyAlignment="1" applyProtection="1">
      <alignment horizontal="center" vertical="center"/>
    </xf>
    <xf numFmtId="0" fontId="28" fillId="0" borderId="52" xfId="0" applyFont="1" applyFill="1" applyBorder="1" applyAlignment="1" applyProtection="1">
      <alignment vertical="center"/>
    </xf>
    <xf numFmtId="0" fontId="28" fillId="0" borderId="59" xfId="0" applyFont="1" applyFill="1" applyBorder="1" applyAlignment="1" applyProtection="1">
      <alignment vertical="center"/>
    </xf>
    <xf numFmtId="0" fontId="29" fillId="0" borderId="52" xfId="0" applyFont="1" applyFill="1" applyBorder="1" applyAlignment="1" applyProtection="1">
      <alignment vertical="center" shrinkToFit="1"/>
    </xf>
    <xf numFmtId="0" fontId="29" fillId="0" borderId="59" xfId="0" applyFont="1" applyFill="1" applyBorder="1" applyAlignment="1" applyProtection="1">
      <alignment vertical="center"/>
    </xf>
    <xf numFmtId="0" fontId="12" fillId="0" borderId="52" xfId="0" applyFont="1" applyFill="1" applyBorder="1" applyAlignment="1" applyProtection="1">
      <alignment horizontal="center"/>
    </xf>
    <xf numFmtId="0" fontId="12" fillId="0" borderId="132" xfId="0" applyFont="1" applyFill="1" applyBorder="1" applyAlignment="1" applyProtection="1">
      <alignment horizontal="center"/>
    </xf>
    <xf numFmtId="0" fontId="12" fillId="0" borderId="59" xfId="0" applyFont="1" applyFill="1" applyBorder="1" applyAlignment="1" applyProtection="1">
      <alignment horizontal="center" vertical="center" shrinkToFit="1"/>
    </xf>
    <xf numFmtId="0" fontId="12" fillId="0" borderId="67" xfId="0" applyFont="1" applyFill="1" applyBorder="1" applyAlignment="1" applyProtection="1">
      <alignment horizontal="center" vertical="center" shrinkToFit="1"/>
    </xf>
    <xf numFmtId="0" fontId="13" fillId="0" borderId="0" xfId="0" applyFont="1" applyFill="1" applyAlignment="1" applyProtection="1">
      <alignment vertical="center"/>
    </xf>
    <xf numFmtId="0" fontId="0" fillId="0" borderId="0" xfId="0" applyFont="1" applyFill="1" applyAlignment="1" applyProtection="1">
      <alignment vertical="center"/>
    </xf>
    <xf numFmtId="0" fontId="13" fillId="0" borderId="0" xfId="0" applyFont="1" applyFill="1" applyAlignment="1" applyProtection="1">
      <alignment horizontal="left" vertical="center"/>
    </xf>
    <xf numFmtId="0" fontId="12" fillId="0" borderId="0" xfId="0" applyFont="1" applyFill="1" applyAlignment="1" applyProtection="1">
      <alignment horizontal="left" vertical="center"/>
    </xf>
    <xf numFmtId="0" fontId="26" fillId="0" borderId="134" xfId="0" applyNumberFormat="1" applyFont="1" applyFill="1" applyBorder="1" applyAlignment="1" applyProtection="1">
      <alignment vertical="center" shrinkToFit="1"/>
    </xf>
    <xf numFmtId="0" fontId="26" fillId="0" borderId="77" xfId="0" applyNumberFormat="1" applyFont="1" applyFill="1" applyBorder="1" applyAlignment="1" applyProtection="1">
      <alignment vertical="center" shrinkToFit="1"/>
    </xf>
    <xf numFmtId="0" fontId="26" fillId="0" borderId="65" xfId="0" applyNumberFormat="1" applyFont="1" applyFill="1" applyBorder="1" applyAlignment="1" applyProtection="1">
      <alignment vertical="center" shrinkToFit="1"/>
    </xf>
    <xf numFmtId="0" fontId="26" fillId="0" borderId="22" xfId="0" applyNumberFormat="1" applyFont="1" applyFill="1" applyBorder="1" applyAlignment="1" applyProtection="1">
      <alignment vertical="center" shrinkToFit="1"/>
    </xf>
    <xf numFmtId="0" fontId="26" fillId="0" borderId="12" xfId="0" applyNumberFormat="1" applyFont="1" applyFill="1" applyBorder="1" applyAlignment="1" applyProtection="1">
      <alignment vertical="center" shrinkToFit="1"/>
    </xf>
    <xf numFmtId="0" fontId="26" fillId="0" borderId="61" xfId="0" applyNumberFormat="1" applyFont="1" applyFill="1" applyBorder="1" applyAlignment="1" applyProtection="1">
      <alignment vertical="center" shrinkToFit="1"/>
    </xf>
    <xf numFmtId="0" fontId="25" fillId="0" borderId="0" xfId="0" applyFont="1" applyFill="1" applyAlignment="1" applyProtection="1">
      <alignment horizontal="center" vertical="center" shrinkToFit="1"/>
    </xf>
    <xf numFmtId="0" fontId="0" fillId="0" borderId="0" xfId="0" applyFont="1" applyFill="1" applyAlignment="1" applyProtection="1">
      <alignment horizontal="center" vertical="center" shrinkToFit="1"/>
    </xf>
    <xf numFmtId="0" fontId="13" fillId="0" borderId="0" xfId="0" applyFont="1" applyFill="1" applyAlignment="1" applyProtection="1">
      <alignment horizontal="left" vertical="top" wrapText="1"/>
    </xf>
    <xf numFmtId="0" fontId="26" fillId="0" borderId="0" xfId="0" applyFont="1" applyFill="1" applyAlignment="1" applyProtection="1">
      <alignment vertical="center"/>
    </xf>
    <xf numFmtId="0" fontId="27" fillId="0" borderId="0" xfId="0" applyFont="1" applyFill="1" applyAlignment="1" applyProtection="1">
      <alignment vertical="center"/>
    </xf>
    <xf numFmtId="0" fontId="26" fillId="0" borderId="0" xfId="0" applyFont="1" applyFill="1" applyAlignment="1" applyProtection="1">
      <alignment vertical="center"/>
      <protection locked="0"/>
    </xf>
    <xf numFmtId="0" fontId="52" fillId="7" borderId="7" xfId="3" applyFont="1" applyFill="1" applyBorder="1" applyAlignment="1" applyProtection="1">
      <alignment horizontal="left" vertical="center" shrinkToFit="1"/>
      <protection locked="0"/>
    </xf>
    <xf numFmtId="0" fontId="52" fillId="7" borderId="9" xfId="3" applyFont="1" applyFill="1" applyBorder="1" applyAlignment="1" applyProtection="1">
      <alignment horizontal="left" vertical="center" shrinkToFit="1"/>
      <protection locked="0"/>
    </xf>
    <xf numFmtId="0" fontId="52" fillId="7" borderId="10" xfId="3" applyFont="1" applyFill="1" applyBorder="1" applyAlignment="1" applyProtection="1">
      <alignment horizontal="left" vertical="center" shrinkToFit="1"/>
      <protection locked="0"/>
    </xf>
    <xf numFmtId="0" fontId="52" fillId="7" borderId="7" xfId="3" applyFont="1" applyFill="1" applyBorder="1" applyAlignment="1" applyProtection="1">
      <alignment horizontal="center" vertical="center" shrinkToFit="1"/>
      <protection locked="0"/>
    </xf>
    <xf numFmtId="0" fontId="52" fillId="7" borderId="9" xfId="3" applyFont="1" applyFill="1" applyBorder="1" applyAlignment="1" applyProtection="1">
      <alignment horizontal="center" vertical="center" shrinkToFit="1"/>
      <protection locked="0"/>
    </xf>
    <xf numFmtId="0" fontId="52" fillId="7" borderId="7" xfId="3" applyFont="1" applyFill="1" applyBorder="1" applyAlignment="1" applyProtection="1">
      <alignment vertical="center"/>
      <protection locked="0"/>
    </xf>
    <xf numFmtId="0" fontId="52" fillId="7" borderId="141" xfId="3" applyFont="1" applyFill="1" applyBorder="1" applyAlignment="1" applyProtection="1">
      <alignment vertical="center"/>
      <protection locked="0"/>
    </xf>
    <xf numFmtId="0" fontId="24" fillId="0" borderId="0" xfId="3" applyFont="1" applyBorder="1" applyAlignment="1" applyProtection="1">
      <alignment horizontal="center" vertical="center"/>
    </xf>
    <xf numFmtId="0" fontId="41" fillId="0" borderId="138" xfId="3" applyFont="1" applyFill="1" applyBorder="1" applyAlignment="1" applyProtection="1">
      <alignment horizontal="center" vertical="center"/>
    </xf>
    <xf numFmtId="0" fontId="41" fillId="0" borderId="144" xfId="3" applyFont="1" applyFill="1" applyBorder="1" applyAlignment="1" applyProtection="1">
      <alignment horizontal="center" vertical="center"/>
    </xf>
    <xf numFmtId="0" fontId="25" fillId="0" borderId="144" xfId="3" applyFont="1" applyBorder="1" applyAlignment="1" applyProtection="1">
      <alignment horizontal="center" vertical="center"/>
    </xf>
    <xf numFmtId="0" fontId="25" fillId="0" borderId="145" xfId="3" applyFont="1" applyBorder="1" applyAlignment="1" applyProtection="1">
      <alignment horizontal="center" vertical="center"/>
    </xf>
    <xf numFmtId="183" fontId="41" fillId="0" borderId="77" xfId="3" applyNumberFormat="1" applyFont="1" applyFill="1" applyBorder="1" applyAlignment="1" applyProtection="1">
      <alignment horizontal="center" vertical="center" wrapText="1"/>
    </xf>
    <xf numFmtId="183" fontId="41" fillId="0" borderId="65" xfId="3" applyNumberFormat="1" applyFont="1" applyFill="1" applyBorder="1" applyAlignment="1" applyProtection="1">
      <alignment horizontal="center" vertical="center" wrapText="1"/>
    </xf>
    <xf numFmtId="183" fontId="41" fillId="0" borderId="42" xfId="3" applyNumberFormat="1" applyFont="1" applyFill="1" applyBorder="1" applyAlignment="1" applyProtection="1">
      <alignment horizontal="center" vertical="center" wrapText="1"/>
    </xf>
    <xf numFmtId="183" fontId="41" fillId="0" borderId="140" xfId="3" applyNumberFormat="1" applyFont="1" applyFill="1" applyBorder="1" applyAlignment="1" applyProtection="1">
      <alignment horizontal="center" vertical="center" wrapText="1"/>
    </xf>
    <xf numFmtId="0" fontId="20" fillId="0" borderId="138" xfId="3" applyFont="1" applyFill="1" applyBorder="1" applyAlignment="1" applyProtection="1">
      <alignment horizontal="center" vertical="center" textRotation="255"/>
    </xf>
    <xf numFmtId="0" fontId="20" fillId="0" borderId="6" xfId="3" applyFont="1" applyFill="1" applyBorder="1" applyAlignment="1" applyProtection="1">
      <alignment horizontal="center" vertical="center" textRotation="255"/>
    </xf>
    <xf numFmtId="0" fontId="20" fillId="0" borderId="71" xfId="3" applyFont="1" applyFill="1" applyBorder="1" applyAlignment="1" applyProtection="1">
      <alignment horizontal="center" vertical="center"/>
    </xf>
    <xf numFmtId="0" fontId="20" fillId="0" borderId="77" xfId="3" applyFont="1" applyFill="1" applyBorder="1" applyAlignment="1" applyProtection="1">
      <alignment horizontal="center" vertical="center"/>
    </xf>
    <xf numFmtId="0" fontId="20" fillId="0" borderId="51" xfId="3" applyFont="1" applyFill="1" applyBorder="1" applyAlignment="1" applyProtection="1">
      <alignment horizontal="center" vertical="center"/>
    </xf>
    <xf numFmtId="0" fontId="20" fillId="0" borderId="42" xfId="3" applyFont="1" applyFill="1" applyBorder="1" applyAlignment="1" applyProtection="1">
      <alignment horizontal="center" vertical="center"/>
    </xf>
    <xf numFmtId="0" fontId="20" fillId="0" borderId="71" xfId="3" applyNumberFormat="1" applyFont="1" applyFill="1" applyBorder="1" applyAlignment="1" applyProtection="1">
      <alignment horizontal="center" vertical="center" wrapText="1"/>
    </xf>
    <xf numFmtId="0" fontId="20" fillId="0" borderId="51" xfId="3" applyNumberFormat="1" applyFont="1" applyFill="1" applyBorder="1" applyAlignment="1" applyProtection="1">
      <alignment horizontal="center" vertical="center"/>
    </xf>
    <xf numFmtId="0" fontId="41" fillId="0" borderId="139" xfId="3" applyFont="1" applyFill="1" applyBorder="1" applyAlignment="1" applyProtection="1">
      <alignment horizontal="center" vertical="center" wrapText="1"/>
    </xf>
    <xf numFmtId="0" fontId="41" fillId="0" borderId="136" xfId="3" applyFont="1" applyFill="1" applyBorder="1" applyAlignment="1" applyProtection="1">
      <alignment horizontal="center" vertical="center" wrapText="1"/>
    </xf>
    <xf numFmtId="0" fontId="41" fillId="0" borderId="71" xfId="3" applyFont="1" applyFill="1" applyBorder="1" applyAlignment="1" applyProtection="1">
      <alignment horizontal="center" vertical="center" wrapText="1"/>
    </xf>
    <xf numFmtId="0" fontId="41" fillId="0" borderId="77" xfId="3" applyFont="1" applyFill="1" applyBorder="1" applyAlignment="1" applyProtection="1">
      <alignment horizontal="center" vertical="center" wrapText="1"/>
    </xf>
    <xf numFmtId="0" fontId="41" fillId="0" borderId="57" xfId="3" applyFont="1" applyFill="1" applyBorder="1" applyAlignment="1" applyProtection="1">
      <alignment horizontal="center" vertical="center" wrapText="1"/>
    </xf>
    <xf numFmtId="0" fontId="41" fillId="0" borderId="51" xfId="3" applyFont="1" applyFill="1" applyBorder="1" applyAlignment="1" applyProtection="1">
      <alignment horizontal="center" vertical="center" wrapText="1"/>
    </xf>
    <xf numFmtId="0" fontId="41" fillId="0" borderId="42" xfId="3" applyFont="1" applyFill="1" applyBorder="1" applyAlignment="1" applyProtection="1">
      <alignment horizontal="center" vertical="center" wrapText="1"/>
    </xf>
    <xf numFmtId="0" fontId="41" fillId="0" borderId="47" xfId="3" applyFont="1" applyFill="1" applyBorder="1" applyAlignment="1" applyProtection="1">
      <alignment horizontal="center" vertical="center" wrapText="1"/>
    </xf>
    <xf numFmtId="0" fontId="52" fillId="7" borderId="80" xfId="3" applyFont="1" applyFill="1" applyBorder="1" applyAlignment="1" applyProtection="1">
      <alignment horizontal="left" vertical="center" shrinkToFit="1"/>
      <protection locked="0"/>
    </xf>
    <xf numFmtId="0" fontId="52" fillId="7" borderId="78" xfId="3" applyFont="1" applyFill="1" applyBorder="1" applyAlignment="1" applyProtection="1">
      <alignment horizontal="left" vertical="center" shrinkToFit="1"/>
      <protection locked="0"/>
    </xf>
    <xf numFmtId="0" fontId="52" fillId="7" borderId="143" xfId="3" applyFont="1" applyFill="1" applyBorder="1" applyAlignment="1" applyProtection="1">
      <alignment horizontal="left" vertical="center" shrinkToFit="1"/>
      <protection locked="0"/>
    </xf>
    <xf numFmtId="0" fontId="52" fillId="7" borderId="80" xfId="3" applyFont="1" applyFill="1" applyBorder="1" applyAlignment="1" applyProtection="1">
      <alignment vertical="center"/>
      <protection locked="0"/>
    </xf>
    <xf numFmtId="0" fontId="52" fillId="7" borderId="142" xfId="3" applyFont="1" applyFill="1" applyBorder="1" applyAlignment="1" applyProtection="1">
      <alignment vertical="center"/>
      <protection locked="0"/>
    </xf>
    <xf numFmtId="0" fontId="23" fillId="0" borderId="0" xfId="3" applyFont="1" applyAlignment="1" applyProtection="1">
      <alignment horizontal="right" vertical="center" shrinkToFit="1"/>
    </xf>
    <xf numFmtId="0" fontId="31" fillId="0" borderId="0" xfId="0" applyFont="1" applyAlignment="1" applyProtection="1">
      <alignment horizontal="right" vertical="center" shrinkToFit="1"/>
    </xf>
    <xf numFmtId="0" fontId="52" fillId="7" borderId="80" xfId="3" applyFont="1" applyFill="1" applyBorder="1" applyAlignment="1" applyProtection="1">
      <alignment horizontal="center" vertical="center" shrinkToFit="1"/>
      <protection locked="0"/>
    </xf>
    <xf numFmtId="0" fontId="52" fillId="7" borderId="78" xfId="3" applyFont="1" applyFill="1" applyBorder="1" applyAlignment="1" applyProtection="1">
      <alignment horizontal="center" vertical="center" shrinkToFit="1"/>
      <protection locked="0"/>
    </xf>
    <xf numFmtId="0" fontId="41" fillId="0" borderId="8" xfId="3" applyFont="1" applyFill="1" applyBorder="1" applyAlignment="1" applyProtection="1">
      <alignment horizontal="center" vertical="center"/>
    </xf>
    <xf numFmtId="0" fontId="41" fillId="0" borderId="146" xfId="3" applyFont="1" applyFill="1" applyBorder="1" applyAlignment="1" applyProtection="1">
      <alignment horizontal="center" vertical="center"/>
    </xf>
    <xf numFmtId="0" fontId="25" fillId="0" borderId="146" xfId="3" applyFont="1" applyBorder="1" applyAlignment="1" applyProtection="1">
      <alignment horizontal="center" vertical="center" shrinkToFit="1"/>
    </xf>
    <xf numFmtId="0" fontId="25" fillId="0" borderId="147" xfId="3" applyFont="1" applyBorder="1" applyAlignment="1" applyProtection="1">
      <alignment horizontal="center" vertical="center" shrinkToFit="1"/>
    </xf>
    <xf numFmtId="0" fontId="41" fillId="0" borderId="7" xfId="3" applyFont="1" applyFill="1" applyBorder="1" applyAlignment="1" applyProtection="1">
      <alignment horizontal="center" vertical="center" wrapText="1"/>
    </xf>
    <xf numFmtId="0" fontId="41" fillId="0" borderId="141" xfId="3" applyFont="1" applyFill="1" applyBorder="1" applyAlignment="1" applyProtection="1">
      <alignment horizontal="center" vertical="center" wrapText="1"/>
    </xf>
    <xf numFmtId="0" fontId="52" fillId="7" borderId="82" xfId="3" applyFont="1" applyFill="1" applyBorder="1" applyAlignment="1" applyProtection="1">
      <alignment vertical="center"/>
      <protection locked="0"/>
    </xf>
    <xf numFmtId="0" fontId="52" fillId="7" borderId="162" xfId="3" applyFont="1" applyFill="1" applyBorder="1" applyAlignment="1" applyProtection="1">
      <alignment vertical="center"/>
      <protection locked="0"/>
    </xf>
    <xf numFmtId="49" fontId="52" fillId="7" borderId="7" xfId="3" applyNumberFormat="1" applyFont="1" applyFill="1" applyBorder="1" applyAlignment="1" applyProtection="1">
      <alignment horizontal="center" vertical="center" shrinkToFit="1"/>
      <protection locked="0"/>
    </xf>
    <xf numFmtId="49" fontId="52" fillId="7" borderId="9" xfId="3" applyNumberFormat="1" applyFont="1" applyFill="1" applyBorder="1" applyAlignment="1" applyProtection="1">
      <alignment horizontal="center" vertical="center" shrinkToFit="1"/>
      <protection locked="0"/>
    </xf>
    <xf numFmtId="0" fontId="52" fillId="7" borderId="7" xfId="3" applyFont="1" applyFill="1" applyBorder="1" applyAlignment="1" applyProtection="1">
      <alignment vertical="center" shrinkToFit="1"/>
      <protection locked="0"/>
    </xf>
    <xf numFmtId="0" fontId="52" fillId="7" borderId="141" xfId="3" applyFont="1" applyFill="1" applyBorder="1" applyAlignment="1" applyProtection="1">
      <alignment vertical="center" shrinkToFit="1"/>
      <protection locked="0"/>
    </xf>
    <xf numFmtId="49" fontId="52" fillId="7" borderId="80" xfId="3" applyNumberFormat="1" applyFont="1" applyFill="1" applyBorder="1" applyAlignment="1" applyProtection="1">
      <alignment horizontal="center" vertical="center" shrinkToFit="1"/>
      <protection locked="0"/>
    </xf>
    <xf numFmtId="49" fontId="52" fillId="7" borderId="78" xfId="3" applyNumberFormat="1" applyFont="1" applyFill="1" applyBorder="1" applyAlignment="1" applyProtection="1">
      <alignment horizontal="center" vertical="center" shrinkToFit="1"/>
      <protection locked="0"/>
    </xf>
    <xf numFmtId="0" fontId="52" fillId="7" borderId="80" xfId="3" applyFont="1" applyFill="1" applyBorder="1" applyAlignment="1" applyProtection="1">
      <alignment vertical="center" shrinkToFit="1"/>
      <protection locked="0"/>
    </xf>
    <xf numFmtId="0" fontId="52" fillId="7" borderId="142" xfId="3" applyFont="1" applyFill="1" applyBorder="1" applyAlignment="1" applyProtection="1">
      <alignment vertical="center" shrinkToFit="1"/>
      <protection locked="0"/>
    </xf>
    <xf numFmtId="0" fontId="41" fillId="0" borderId="165" xfId="3" applyFont="1" applyFill="1" applyBorder="1" applyAlignment="1" applyProtection="1">
      <alignment horizontal="center" vertical="center" wrapText="1"/>
    </xf>
    <xf numFmtId="0" fontId="41" fillId="0" borderId="171" xfId="3" applyFont="1" applyFill="1" applyBorder="1" applyAlignment="1" applyProtection="1">
      <alignment horizontal="center" vertical="center"/>
    </xf>
    <xf numFmtId="0" fontId="41" fillId="0" borderId="148" xfId="3" applyFont="1" applyBorder="1" applyAlignment="1" applyProtection="1">
      <alignment horizontal="center" vertical="center" shrinkToFit="1"/>
    </xf>
    <xf numFmtId="0" fontId="41" fillId="0" borderId="76" xfId="3" applyFont="1" applyBorder="1" applyAlignment="1" applyProtection="1">
      <alignment horizontal="center" vertical="center" shrinkToFit="1"/>
    </xf>
    <xf numFmtId="0" fontId="46" fillId="7" borderId="7" xfId="3" applyFont="1" applyFill="1" applyBorder="1" applyAlignment="1" applyProtection="1">
      <alignment horizontal="center" vertical="center" shrinkToFit="1"/>
      <protection locked="0"/>
    </xf>
    <xf numFmtId="0" fontId="46" fillId="7" borderId="9" xfId="3" applyFont="1" applyFill="1" applyBorder="1" applyAlignment="1" applyProtection="1">
      <alignment horizontal="center" vertical="center" shrinkToFit="1"/>
      <protection locked="0"/>
    </xf>
    <xf numFmtId="0" fontId="55" fillId="7" borderId="7" xfId="3" applyFont="1" applyFill="1" applyBorder="1" applyAlignment="1" applyProtection="1">
      <alignment horizontal="left" vertical="center" shrinkToFit="1"/>
      <protection locked="0"/>
    </xf>
    <xf numFmtId="0" fontId="55" fillId="7" borderId="9" xfId="3" applyFont="1" applyFill="1" applyBorder="1" applyAlignment="1" applyProtection="1">
      <alignment horizontal="left" vertical="center" shrinkToFit="1"/>
      <protection locked="0"/>
    </xf>
    <xf numFmtId="0" fontId="55" fillId="7" borderId="10" xfId="3" applyFont="1" applyFill="1" applyBorder="1" applyAlignment="1" applyProtection="1">
      <alignment horizontal="left" vertical="center" shrinkToFit="1"/>
      <protection locked="0"/>
    </xf>
    <xf numFmtId="0" fontId="46" fillId="7" borderId="80" xfId="3" applyFont="1" applyFill="1" applyBorder="1" applyAlignment="1" applyProtection="1">
      <alignment horizontal="center" vertical="center" shrinkToFit="1"/>
      <protection locked="0"/>
    </xf>
    <xf numFmtId="0" fontId="46" fillId="7" borderId="78" xfId="3" applyFont="1" applyFill="1" applyBorder="1" applyAlignment="1" applyProtection="1">
      <alignment horizontal="center" vertical="center" shrinkToFit="1"/>
      <protection locked="0"/>
    </xf>
    <xf numFmtId="0" fontId="55" fillId="7" borderId="80" xfId="3" applyFont="1" applyFill="1" applyBorder="1" applyAlignment="1" applyProtection="1">
      <alignment horizontal="left" vertical="center" shrinkToFit="1"/>
      <protection locked="0"/>
    </xf>
    <xf numFmtId="0" fontId="55" fillId="7" borderId="78" xfId="3" applyFont="1" applyFill="1" applyBorder="1" applyAlignment="1" applyProtection="1">
      <alignment horizontal="left" vertical="center" shrinkToFit="1"/>
      <protection locked="0"/>
    </xf>
    <xf numFmtId="0" fontId="55" fillId="7" borderId="143" xfId="3" applyFont="1" applyFill="1" applyBorder="1" applyAlignment="1" applyProtection="1">
      <alignment horizontal="left" vertical="center" shrinkToFit="1"/>
      <protection locked="0"/>
    </xf>
    <xf numFmtId="0" fontId="22" fillId="3" borderId="0" xfId="0" applyFont="1" applyFill="1" applyAlignment="1" applyProtection="1">
      <alignment vertical="center"/>
    </xf>
    <xf numFmtId="0" fontId="14" fillId="3" borderId="135" xfId="0" applyFont="1" applyFill="1" applyBorder="1" applyAlignment="1" applyProtection="1">
      <alignment horizontal="center" vertical="center"/>
    </xf>
    <xf numFmtId="0" fontId="0" fillId="3" borderId="136" xfId="0" applyFont="1" applyFill="1" applyBorder="1" applyAlignment="1" applyProtection="1">
      <alignment horizontal="center" vertical="center"/>
    </xf>
    <xf numFmtId="0" fontId="0" fillId="3" borderId="137" xfId="0" applyFont="1" applyFill="1" applyBorder="1" applyAlignment="1" applyProtection="1">
      <alignment horizontal="center" vertical="center"/>
    </xf>
    <xf numFmtId="0" fontId="13" fillId="3" borderId="149" xfId="0" applyFont="1" applyFill="1" applyBorder="1" applyAlignment="1" applyProtection="1">
      <alignment vertical="center" wrapText="1"/>
    </xf>
    <xf numFmtId="0" fontId="0" fillId="3" borderId="150" xfId="0" applyFont="1" applyFill="1" applyBorder="1" applyAlignment="1" applyProtection="1">
      <alignment vertical="center"/>
    </xf>
    <xf numFmtId="0" fontId="0" fillId="3" borderId="151" xfId="0" applyFont="1" applyFill="1" applyBorder="1" applyAlignment="1" applyProtection="1">
      <alignment vertical="center"/>
    </xf>
    <xf numFmtId="0" fontId="0" fillId="3" borderId="26" xfId="0" applyFont="1" applyFill="1" applyBorder="1" applyAlignment="1" applyProtection="1">
      <alignment vertical="center"/>
    </xf>
    <xf numFmtId="0" fontId="0" fillId="3" borderId="0" xfId="0" applyFont="1" applyFill="1" applyBorder="1" applyAlignment="1" applyProtection="1">
      <alignment vertical="center"/>
    </xf>
    <xf numFmtId="0" fontId="0" fillId="3" borderId="152" xfId="0" applyFont="1" applyFill="1" applyBorder="1" applyAlignment="1" applyProtection="1">
      <alignment vertical="center"/>
    </xf>
    <xf numFmtId="0" fontId="0" fillId="3" borderId="153" xfId="0" applyFont="1" applyFill="1" applyBorder="1" applyAlignment="1" applyProtection="1">
      <alignment vertical="center"/>
    </xf>
    <xf numFmtId="0" fontId="0" fillId="3" borderId="154" xfId="0" applyFont="1" applyFill="1" applyBorder="1" applyAlignment="1" applyProtection="1">
      <alignment vertical="center"/>
    </xf>
    <xf numFmtId="0" fontId="0" fillId="3" borderId="155" xfId="0" applyFont="1" applyFill="1" applyBorder="1" applyAlignment="1" applyProtection="1">
      <alignment vertical="center"/>
    </xf>
    <xf numFmtId="0" fontId="12" fillId="3" borderId="0" xfId="0" applyFont="1" applyFill="1" applyAlignment="1" applyProtection="1">
      <alignment vertical="top" wrapText="1"/>
    </xf>
    <xf numFmtId="0" fontId="21" fillId="3" borderId="0" xfId="0" applyFont="1" applyFill="1" applyAlignment="1" applyProtection="1">
      <alignment vertical="center" wrapText="1"/>
    </xf>
    <xf numFmtId="0" fontId="0" fillId="3" borderId="0" xfId="0" applyFont="1" applyFill="1" applyAlignment="1" applyProtection="1">
      <alignment vertical="center" wrapText="1"/>
    </xf>
    <xf numFmtId="0" fontId="13" fillId="3" borderId="1" xfId="0" applyFont="1" applyFill="1" applyBorder="1" applyAlignment="1" applyProtection="1">
      <alignment horizontal="center" vertical="center"/>
    </xf>
    <xf numFmtId="0" fontId="29" fillId="3" borderId="1" xfId="0" applyNumberFormat="1" applyFont="1" applyFill="1" applyBorder="1" applyAlignment="1" applyProtection="1">
      <alignment horizontal="center" vertical="center" shrinkToFit="1"/>
    </xf>
    <xf numFmtId="0" fontId="20" fillId="3" borderId="0" xfId="0" applyFont="1" applyFill="1" applyAlignment="1" applyProtection="1">
      <alignment vertical="center"/>
    </xf>
    <xf numFmtId="0" fontId="0" fillId="3" borderId="0" xfId="0" applyFont="1" applyFill="1" applyAlignment="1" applyProtection="1">
      <alignment vertical="center"/>
    </xf>
    <xf numFmtId="0" fontId="67" fillId="3" borderId="0" xfId="0" applyFont="1" applyFill="1" applyAlignment="1" applyProtection="1">
      <alignment horizontal="left" vertical="center" wrapText="1"/>
    </xf>
    <xf numFmtId="0" fontId="20" fillId="3" borderId="0" xfId="0" applyFont="1" applyFill="1" applyAlignment="1" applyProtection="1">
      <alignment horizontal="left" vertical="center" wrapText="1"/>
    </xf>
    <xf numFmtId="0" fontId="0" fillId="0" borderId="0" xfId="0" applyAlignment="1">
      <alignment vertical="center" wrapText="1"/>
    </xf>
    <xf numFmtId="0" fontId="0" fillId="0" borderId="7" xfId="0" applyBorder="1" applyAlignment="1" applyProtection="1">
      <alignment vertical="center"/>
      <protection locked="0"/>
    </xf>
    <xf numFmtId="0" fontId="0" fillId="0" borderId="9" xfId="0" applyBorder="1" applyAlignment="1" applyProtection="1">
      <alignment vertical="center"/>
      <protection locked="0"/>
    </xf>
    <xf numFmtId="0" fontId="0" fillId="0" borderId="10" xfId="0" applyBorder="1" applyAlignment="1" applyProtection="1">
      <alignment vertical="center"/>
      <protection locked="0"/>
    </xf>
    <xf numFmtId="0" fontId="0" fillId="0" borderId="0" xfId="0" applyAlignment="1">
      <alignment vertical="center"/>
    </xf>
    <xf numFmtId="0" fontId="66" fillId="0" borderId="0" xfId="0" applyFont="1" applyAlignment="1">
      <alignment horizontal="center" vertical="center"/>
    </xf>
    <xf numFmtId="0" fontId="0" fillId="0" borderId="1" xfId="0" applyBorder="1" applyAlignment="1">
      <alignment horizontal="center" vertical="center"/>
    </xf>
    <xf numFmtId="0" fontId="0" fillId="0" borderId="1" xfId="0" applyBorder="1" applyAlignment="1">
      <alignment horizontal="left" vertical="center"/>
    </xf>
    <xf numFmtId="0" fontId="0" fillId="0" borderId="7"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cellXfs>
  <cellStyles count="4">
    <cellStyle name="桁区切り" xfId="1" builtinId="6"/>
    <cellStyle name="通貨" xfId="2" builtinId="7"/>
    <cellStyle name="標準" xfId="0" builtinId="0"/>
    <cellStyle name="標準 2" xfId="3" xr:uid="{00000000-0005-0000-0000-000003000000}"/>
  </cellStyles>
  <dxfs count="29">
    <dxf>
      <font>
        <color rgb="FFFF0000"/>
      </font>
    </dxf>
    <dxf>
      <font>
        <color rgb="FFFF0000"/>
      </font>
    </dxf>
    <dxf>
      <font>
        <color rgb="FFFF0000"/>
      </font>
    </dxf>
    <dxf>
      <font>
        <color rgb="FFFF0000"/>
      </font>
    </dxf>
    <dxf>
      <font>
        <color rgb="FFFF0000"/>
      </font>
    </dxf>
    <dxf>
      <font>
        <color rgb="FFFF0000"/>
      </font>
    </dxf>
    <dxf>
      <font>
        <b val="0"/>
        <i val="0"/>
        <strike val="0"/>
        <condense val="0"/>
        <extend val="0"/>
        <outline val="0"/>
        <shadow val="0"/>
        <u val="none"/>
        <vertAlign val="baseline"/>
        <sz val="11"/>
        <color auto="1"/>
        <name val="ＭＳ Ｐ明朝"/>
        <scheme val="none"/>
      </font>
      <fill>
        <patternFill patternType="solid">
          <fgColor indexed="64"/>
          <bgColor theme="0" tint="-0.249977111117893"/>
        </patternFill>
      </fill>
      <protection locked="1" hidden="0"/>
    </dxf>
    <dxf>
      <font>
        <b val="0"/>
        <i val="0"/>
        <strike val="0"/>
        <condense val="0"/>
        <extend val="0"/>
        <outline val="0"/>
        <shadow val="0"/>
        <u val="none"/>
        <vertAlign val="baseline"/>
        <sz val="11"/>
        <color auto="1"/>
        <name val="ＭＳ Ｐ明朝"/>
        <scheme val="none"/>
      </font>
      <fill>
        <patternFill patternType="solid">
          <fgColor indexed="64"/>
          <bgColor theme="0" tint="-0.249977111117893"/>
        </patternFill>
      </fill>
      <protection locked="1" hidden="0"/>
    </dxf>
    <dxf>
      <font>
        <b val="0"/>
        <i val="0"/>
        <strike val="0"/>
        <condense val="0"/>
        <extend val="0"/>
        <outline val="0"/>
        <shadow val="0"/>
        <u val="none"/>
        <vertAlign val="baseline"/>
        <sz val="11"/>
        <color auto="1"/>
        <name val="ＭＳ Ｐ明朝"/>
        <scheme val="none"/>
      </font>
      <fill>
        <patternFill patternType="solid">
          <fgColor indexed="64"/>
          <bgColor theme="0" tint="-0.249977111117893"/>
        </patternFill>
      </fill>
      <protection locked="1" hidden="0"/>
    </dxf>
    <dxf>
      <font>
        <b val="0"/>
        <i val="0"/>
        <strike val="0"/>
        <condense val="0"/>
        <extend val="0"/>
        <outline val="0"/>
        <shadow val="0"/>
        <u val="none"/>
        <vertAlign val="baseline"/>
        <sz val="11"/>
        <color auto="1"/>
        <name val="ＭＳ Ｐ明朝"/>
        <scheme val="none"/>
      </font>
      <fill>
        <patternFill patternType="solid">
          <fgColor indexed="64"/>
          <bgColor theme="0" tint="-0.249977111117893"/>
        </patternFill>
      </fill>
      <protection locked="1" hidden="0"/>
    </dxf>
    <dxf>
      <font>
        <b val="0"/>
        <i val="0"/>
        <strike val="0"/>
        <condense val="0"/>
        <extend val="0"/>
        <outline val="0"/>
        <shadow val="0"/>
        <u val="none"/>
        <vertAlign val="baseline"/>
        <sz val="11"/>
        <color auto="1"/>
        <name val="ＭＳ Ｐ明朝"/>
        <scheme val="none"/>
      </font>
      <fill>
        <patternFill patternType="solid">
          <fgColor indexed="64"/>
          <bgColor theme="0" tint="-0.249977111117893"/>
        </patternFill>
      </fill>
      <protection locked="1" hidden="0"/>
    </dxf>
    <dxf>
      <font>
        <b val="0"/>
        <i val="0"/>
        <strike val="0"/>
        <condense val="0"/>
        <extend val="0"/>
        <outline val="0"/>
        <shadow val="0"/>
        <u val="none"/>
        <vertAlign val="baseline"/>
        <sz val="11"/>
        <color auto="1"/>
        <name val="ＭＳ Ｐ明朝"/>
        <scheme val="none"/>
      </font>
      <fill>
        <patternFill patternType="solid">
          <fgColor indexed="64"/>
          <bgColor theme="0" tint="-0.249977111117893"/>
        </patternFill>
      </fill>
      <protection locked="1" hidden="0"/>
    </dxf>
    <dxf>
      <font>
        <b val="0"/>
        <i val="0"/>
        <strike val="0"/>
        <condense val="0"/>
        <extend val="0"/>
        <outline val="0"/>
        <shadow val="0"/>
        <u val="none"/>
        <vertAlign val="baseline"/>
        <sz val="11"/>
        <color auto="1"/>
        <name val="ＭＳ Ｐ明朝"/>
        <scheme val="none"/>
      </font>
      <fill>
        <patternFill patternType="solid">
          <fgColor indexed="64"/>
          <bgColor theme="0" tint="-0.249977111117893"/>
        </patternFill>
      </fill>
      <protection locked="1" hidden="0"/>
    </dxf>
    <dxf>
      <font>
        <b val="0"/>
        <i val="0"/>
        <strike val="0"/>
        <condense val="0"/>
        <extend val="0"/>
        <outline val="0"/>
        <shadow val="0"/>
        <u val="none"/>
        <vertAlign val="baseline"/>
        <sz val="11"/>
        <color auto="1"/>
        <name val="ＭＳ Ｐ明朝"/>
        <scheme val="none"/>
      </font>
      <fill>
        <patternFill patternType="solid">
          <fgColor indexed="64"/>
          <bgColor theme="0" tint="-0.249977111117893"/>
        </patternFill>
      </fill>
      <protection locked="1" hidden="0"/>
    </dxf>
    <dxf>
      <font>
        <b val="0"/>
        <i val="0"/>
        <strike val="0"/>
        <condense val="0"/>
        <extend val="0"/>
        <outline val="0"/>
        <shadow val="0"/>
        <u val="none"/>
        <vertAlign val="baseline"/>
        <sz val="11"/>
        <color auto="1"/>
        <name val="ＭＳ Ｐ明朝"/>
        <scheme val="none"/>
      </font>
      <fill>
        <patternFill patternType="solid">
          <fgColor indexed="64"/>
          <bgColor theme="0" tint="-0.249977111117893"/>
        </patternFill>
      </fill>
      <protection locked="1" hidden="0"/>
    </dxf>
    <dxf>
      <font>
        <b val="0"/>
        <i val="0"/>
        <strike val="0"/>
        <condense val="0"/>
        <extend val="0"/>
        <outline val="0"/>
        <shadow val="0"/>
        <u val="none"/>
        <vertAlign val="baseline"/>
        <sz val="11"/>
        <color auto="1"/>
        <name val="ＭＳ Ｐ明朝"/>
        <scheme val="none"/>
      </font>
      <fill>
        <patternFill patternType="solid">
          <fgColor indexed="64"/>
          <bgColor theme="0" tint="-0.249977111117893"/>
        </patternFill>
      </fill>
      <protection locked="1" hidden="0"/>
    </dxf>
    <dxf>
      <font>
        <b val="0"/>
        <i val="0"/>
        <strike val="0"/>
        <condense val="0"/>
        <extend val="0"/>
        <outline val="0"/>
        <shadow val="0"/>
        <u val="none"/>
        <vertAlign val="baseline"/>
        <sz val="11"/>
        <color auto="1"/>
        <name val="ＭＳ Ｐ明朝"/>
        <scheme val="none"/>
      </font>
      <fill>
        <patternFill patternType="solid">
          <fgColor indexed="64"/>
          <bgColor theme="0" tint="-0.249977111117893"/>
        </patternFill>
      </fill>
      <protection locked="1" hidden="0"/>
    </dxf>
    <dxf>
      <font>
        <b val="0"/>
        <i val="0"/>
        <strike val="0"/>
        <condense val="0"/>
        <extend val="0"/>
        <outline val="0"/>
        <shadow val="0"/>
        <u val="none"/>
        <vertAlign val="baseline"/>
        <sz val="11"/>
        <color auto="1"/>
        <name val="ＭＳ Ｐ明朝"/>
        <scheme val="none"/>
      </font>
      <fill>
        <patternFill patternType="solid">
          <fgColor indexed="64"/>
          <bgColor theme="0" tint="-0.249977111117893"/>
        </patternFill>
      </fill>
      <protection locked="1" hidden="0"/>
    </dxf>
    <dxf>
      <font>
        <b val="0"/>
        <i val="0"/>
        <strike val="0"/>
        <condense val="0"/>
        <extend val="0"/>
        <outline val="0"/>
        <shadow val="0"/>
        <u val="none"/>
        <vertAlign val="baseline"/>
        <sz val="11"/>
        <color auto="1"/>
        <name val="ＭＳ Ｐ明朝"/>
        <scheme val="none"/>
      </font>
      <fill>
        <patternFill patternType="solid">
          <fgColor indexed="64"/>
          <bgColor theme="0" tint="-0.249977111117893"/>
        </patternFill>
      </fill>
      <protection locked="1" hidden="0"/>
    </dxf>
    <dxf>
      <font>
        <b val="0"/>
        <i val="0"/>
        <strike val="0"/>
        <condense val="0"/>
        <extend val="0"/>
        <outline val="0"/>
        <shadow val="0"/>
        <u val="none"/>
        <vertAlign val="baseline"/>
        <sz val="11"/>
        <color auto="1"/>
        <name val="ＭＳ Ｐ明朝"/>
        <scheme val="none"/>
      </font>
      <fill>
        <patternFill patternType="solid">
          <fgColor indexed="64"/>
          <bgColor theme="0" tint="-0.249977111117893"/>
        </patternFill>
      </fill>
      <protection locked="1" hidden="0"/>
    </dxf>
    <dxf>
      <font>
        <b val="0"/>
        <i val="0"/>
        <strike val="0"/>
        <condense val="0"/>
        <extend val="0"/>
        <outline val="0"/>
        <shadow val="0"/>
        <u val="none"/>
        <vertAlign val="baseline"/>
        <sz val="11"/>
        <color auto="1"/>
        <name val="ＭＳ Ｐ明朝"/>
        <scheme val="none"/>
      </font>
      <fill>
        <patternFill patternType="solid">
          <fgColor indexed="64"/>
          <bgColor theme="0" tint="-0.249977111117893"/>
        </patternFill>
      </fill>
      <protection locked="1" hidden="0"/>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s>
  <tableStyles count="0" defaultTableStyle="TableStyleMedium9" defaultPivotStyle="PivotStyleLight16"/>
  <colors>
    <mruColors>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85725</xdr:colOff>
      <xdr:row>28</xdr:row>
      <xdr:rowOff>19050</xdr:rowOff>
    </xdr:from>
    <xdr:to>
      <xdr:col>20</xdr:col>
      <xdr:colOff>104775</xdr:colOff>
      <xdr:row>33</xdr:row>
      <xdr:rowOff>180975</xdr:rowOff>
    </xdr:to>
    <xdr:sp macro="" textlink="">
      <xdr:nvSpPr>
        <xdr:cNvPr id="3" name="楕円 2">
          <a:extLst>
            <a:ext uri="{FF2B5EF4-FFF2-40B4-BE49-F238E27FC236}">
              <a16:creationId xmlns:a16="http://schemas.microsoft.com/office/drawing/2014/main" id="{2DB8EF60-75C4-4019-AEC5-B1F77C54B5AC}"/>
            </a:ext>
          </a:extLst>
        </xdr:cNvPr>
        <xdr:cNvSpPr/>
      </xdr:nvSpPr>
      <xdr:spPr>
        <a:xfrm>
          <a:off x="2809875" y="6115050"/>
          <a:ext cx="1219200" cy="1209675"/>
        </a:xfrm>
        <a:prstGeom prst="ellipse">
          <a:avLst/>
        </a:prstGeom>
        <a:noFill/>
        <a:ln w="3175">
          <a:solidFill>
            <a:schemeClr val="tx1">
              <a:lumMod val="95000"/>
              <a:lumOff val="5000"/>
            </a:schemeClr>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25</xdr:col>
      <xdr:colOff>114300</xdr:colOff>
      <xdr:row>25</xdr:row>
      <xdr:rowOff>133350</xdr:rowOff>
    </xdr:from>
    <xdr:to>
      <xdr:col>31</xdr:col>
      <xdr:colOff>114300</xdr:colOff>
      <xdr:row>30</xdr:row>
      <xdr:rowOff>180975</xdr:rowOff>
    </xdr:to>
    <xdr:sp macro="" textlink="">
      <xdr:nvSpPr>
        <xdr:cNvPr id="4" name="楕円 3">
          <a:extLst>
            <a:ext uri="{FF2B5EF4-FFF2-40B4-BE49-F238E27FC236}">
              <a16:creationId xmlns:a16="http://schemas.microsoft.com/office/drawing/2014/main" id="{6BC02B30-0321-41F7-8427-57928883035A}"/>
            </a:ext>
          </a:extLst>
        </xdr:cNvPr>
        <xdr:cNvSpPr/>
      </xdr:nvSpPr>
      <xdr:spPr>
        <a:xfrm>
          <a:off x="5038725" y="5676900"/>
          <a:ext cx="1200150" cy="1247775"/>
        </a:xfrm>
        <a:prstGeom prst="ellipse">
          <a:avLst/>
        </a:prstGeom>
        <a:noFill/>
        <a:ln w="3175">
          <a:solidFill>
            <a:schemeClr val="tx1">
              <a:lumMod val="95000"/>
              <a:lumOff val="5000"/>
            </a:schemeClr>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テーブル2" displayName="テーブル2" ref="BB87:BB132" totalsRowShown="0" headerRowDxfId="20" dataDxfId="19">
  <autoFilter ref="BB87:BB132" xr:uid="{00000000-0009-0000-0100-000002000000}"/>
  <tableColumns count="1">
    <tableColumn id="1" xr3:uid="{00000000-0010-0000-0000-000001000000}" name="明" dataDxfId="18"/>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テーブル3" displayName="テーブル3" ref="BC87:BC102" totalsRowShown="0" headerRowDxfId="17" dataDxfId="16">
  <autoFilter ref="BC87:BC102" xr:uid="{00000000-0009-0000-0100-000003000000}"/>
  <tableColumns count="1">
    <tableColumn id="1" xr3:uid="{00000000-0010-0000-0100-000001000000}" name="大" dataDxfId="15"/>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テーブル4" displayName="テーブル4" ref="BD87:BD151" totalsRowShown="0" headerRowDxfId="14" dataDxfId="13">
  <autoFilter ref="BD87:BD151" xr:uid="{00000000-0009-0000-0100-000004000000}"/>
  <tableColumns count="1">
    <tableColumn id="1" xr3:uid="{00000000-0010-0000-0200-000001000000}" name="昭" dataDxfId="12"/>
  </tableColumns>
  <tableStyleInfo name="TableStyleLight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テーブル5" displayName="テーブル5" ref="BE87:BE118" totalsRowShown="0" headerRowDxfId="11" dataDxfId="10">
  <autoFilter ref="BE87:BE118" xr:uid="{00000000-0009-0000-0100-000005000000}"/>
  <tableColumns count="1">
    <tableColumn id="1" xr3:uid="{00000000-0010-0000-0300-000001000000}" name="平" dataDxfId="9"/>
  </tableColumns>
  <tableStyleInfo name="TableStyleLight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テーブル6" displayName="テーブル6" ref="BF87:BF94" totalsRowShown="0" headerRowDxfId="8" dataDxfId="7">
  <autoFilter ref="BF87:BF94" xr:uid="{00000000-0009-0000-0100-000006000000}"/>
  <tableColumns count="1">
    <tableColumn id="1" xr3:uid="{00000000-0010-0000-0400-000001000000}" name="令" dataDxfId="6"/>
  </tableColumns>
  <tableStyleInfo name="TableStyleLight1"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FF00"/>
  </sheetPr>
  <dimension ref="A1:BF219"/>
  <sheetViews>
    <sheetView showGridLines="0" topLeftCell="A136" zoomScaleNormal="100" zoomScaleSheetLayoutView="100" workbookViewId="0">
      <selection activeCell="Y97" sqref="Y97"/>
    </sheetView>
  </sheetViews>
  <sheetFormatPr defaultColWidth="2.625" defaultRowHeight="20.100000000000001" customHeight="1" x14ac:dyDescent="0.15"/>
  <cols>
    <col min="1" max="35" width="2.625" style="73" customWidth="1"/>
    <col min="36" max="36" width="12.75" style="290" customWidth="1"/>
    <col min="37" max="37" width="22" style="73" hidden="1" customWidth="1"/>
    <col min="38" max="38" width="16.375" style="73" hidden="1" customWidth="1"/>
    <col min="39" max="39" width="14" style="73" hidden="1" customWidth="1"/>
    <col min="40" max="40" width="16" style="73" hidden="1" customWidth="1"/>
    <col min="41" max="41" width="10.5" style="73" hidden="1" customWidth="1"/>
    <col min="42" max="42" width="11.625" style="73" hidden="1" customWidth="1"/>
    <col min="43" max="43" width="6.25" style="73" hidden="1" customWidth="1"/>
    <col min="44" max="44" width="44.75" style="73" hidden="1" customWidth="1"/>
    <col min="45" max="45" width="25.75" style="73" hidden="1" customWidth="1"/>
    <col min="46" max="47" width="12.75" style="73" hidden="1" customWidth="1"/>
    <col min="48" max="48" width="13.25" style="73" hidden="1" customWidth="1"/>
    <col min="49" max="49" width="15.375" style="73" hidden="1" customWidth="1"/>
    <col min="50" max="50" width="14.125" style="73" hidden="1" customWidth="1"/>
    <col min="51" max="51" width="15.375" style="73" hidden="1" customWidth="1"/>
    <col min="52" max="52" width="13.75" style="73" hidden="1" customWidth="1"/>
    <col min="53" max="53" width="14.375" style="73" hidden="1" customWidth="1"/>
    <col min="54" max="54" width="10.25" style="73" hidden="1" customWidth="1"/>
    <col min="55" max="55" width="11.625" style="73" hidden="1" customWidth="1"/>
    <col min="56" max="56" width="13.75" style="73" hidden="1" customWidth="1"/>
    <col min="57" max="57" width="7.625" style="73" hidden="1" customWidth="1"/>
    <col min="58" max="58" width="4.625" style="73" hidden="1" customWidth="1"/>
    <col min="59" max="16384" width="2.625" style="73"/>
  </cols>
  <sheetData>
    <row r="1" spans="1:45" ht="20.100000000000001" customHeight="1" x14ac:dyDescent="0.15">
      <c r="A1" s="143" t="s">
        <v>22</v>
      </c>
      <c r="B1" s="144"/>
      <c r="C1" s="144"/>
      <c r="D1" s="144"/>
      <c r="E1" s="144"/>
      <c r="F1" s="144"/>
      <c r="G1" s="475" t="s">
        <v>23</v>
      </c>
      <c r="H1" s="475"/>
      <c r="I1" s="475"/>
      <c r="J1" s="475"/>
      <c r="K1" s="475"/>
      <c r="L1" s="475"/>
      <c r="M1" s="475"/>
      <c r="N1" s="475"/>
      <c r="O1" s="475"/>
      <c r="P1" s="475"/>
      <c r="Q1" s="475"/>
      <c r="R1" s="475"/>
      <c r="S1" s="475"/>
      <c r="T1" s="475"/>
      <c r="U1" s="475"/>
      <c r="V1" s="475"/>
      <c r="W1" s="475"/>
      <c r="X1" s="475"/>
      <c r="Y1" s="475"/>
      <c r="Z1" s="475"/>
      <c r="AA1" s="475"/>
      <c r="AB1" s="475"/>
      <c r="AC1" s="475"/>
      <c r="AD1" s="475"/>
      <c r="AE1" s="475"/>
      <c r="AF1" s="475"/>
      <c r="AG1" s="475"/>
      <c r="AH1" s="475"/>
      <c r="AI1" s="360"/>
    </row>
    <row r="2" spans="1:45" ht="9.9499999999999993" customHeight="1" x14ac:dyDescent="0.15">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row>
    <row r="3" spans="1:45" ht="20.100000000000001" customHeight="1" x14ac:dyDescent="0.15">
      <c r="A3" s="356">
        <v>1</v>
      </c>
      <c r="B3" s="494" t="s">
        <v>0</v>
      </c>
      <c r="C3" s="494"/>
      <c r="D3" s="494"/>
      <c r="E3" s="494"/>
      <c r="F3" s="494"/>
      <c r="G3" s="494"/>
      <c r="H3" s="488"/>
      <c r="I3" s="489"/>
      <c r="J3" s="489"/>
      <c r="K3" s="490"/>
      <c r="L3" s="1"/>
      <c r="M3" s="1"/>
      <c r="N3" s="1"/>
      <c r="O3" s="1"/>
      <c r="P3" s="1"/>
      <c r="Q3" s="1"/>
      <c r="R3" s="1"/>
      <c r="S3" s="1"/>
      <c r="T3" s="1"/>
      <c r="U3" s="1"/>
      <c r="V3" s="1"/>
      <c r="W3" s="1"/>
      <c r="X3" s="1"/>
      <c r="Y3" s="1"/>
      <c r="Z3" s="1"/>
      <c r="AA3" s="1"/>
      <c r="AB3" s="1"/>
      <c r="AC3" s="1"/>
      <c r="AD3" s="1"/>
      <c r="AE3" s="1"/>
      <c r="AF3" s="1"/>
      <c r="AG3" s="1"/>
      <c r="AH3" s="1"/>
      <c r="AI3" s="1"/>
    </row>
    <row r="4" spans="1:45" s="74" customFormat="1" ht="9.9499999999999993" customHeight="1" x14ac:dyDescent="0.15">
      <c r="A4" s="76"/>
      <c r="B4" s="71"/>
      <c r="C4" s="71"/>
      <c r="D4" s="71"/>
      <c r="E4" s="71"/>
      <c r="F4" s="71"/>
      <c r="G4" s="71"/>
      <c r="H4" s="71"/>
      <c r="I4" s="71"/>
      <c r="J4" s="77"/>
      <c r="K4" s="77"/>
      <c r="L4" s="77"/>
      <c r="M4" s="77"/>
      <c r="N4" s="77"/>
      <c r="O4" s="77"/>
      <c r="P4" s="77"/>
      <c r="Q4" s="77"/>
      <c r="R4" s="77"/>
      <c r="S4" s="77"/>
      <c r="T4" s="77"/>
      <c r="U4" s="77"/>
      <c r="V4" s="77"/>
      <c r="W4" s="77"/>
      <c r="X4" s="77"/>
      <c r="Y4" s="77"/>
      <c r="Z4" s="77"/>
      <c r="AA4" s="77"/>
      <c r="AB4" s="77"/>
      <c r="AC4" s="77"/>
      <c r="AD4" s="77"/>
      <c r="AE4" s="77"/>
      <c r="AF4" s="77"/>
      <c r="AG4" s="77"/>
      <c r="AH4" s="77"/>
      <c r="AI4" s="77"/>
      <c r="AJ4" s="427"/>
      <c r="AM4" s="73"/>
      <c r="AN4" s="73"/>
      <c r="AO4" s="73"/>
      <c r="AP4" s="73"/>
      <c r="AQ4" s="73"/>
      <c r="AR4" s="73"/>
      <c r="AS4" s="73"/>
    </row>
    <row r="5" spans="1:45" ht="20.100000000000001" customHeight="1" x14ac:dyDescent="0.15">
      <c r="A5" s="2">
        <v>2</v>
      </c>
      <c r="B5" s="3" t="s">
        <v>1</v>
      </c>
      <c r="C5" s="4"/>
      <c r="D5" s="4"/>
      <c r="E5" s="4"/>
      <c r="F5" s="4"/>
      <c r="G5" s="78"/>
      <c r="H5" s="491" t="s">
        <v>138</v>
      </c>
      <c r="I5" s="492"/>
      <c r="J5" s="492"/>
      <c r="K5" s="493"/>
      <c r="L5" s="488"/>
      <c r="M5" s="490"/>
      <c r="N5" s="1" t="str">
        <f>IFERROR(VLOOKUP(tourokukbn,$AK$5:$AN$6,2,FALSE),"")</f>
        <v/>
      </c>
      <c r="O5" s="1"/>
      <c r="P5" s="1"/>
      <c r="Q5" s="1"/>
      <c r="R5" s="1"/>
      <c r="S5" s="1"/>
      <c r="T5" s="1"/>
      <c r="U5" s="1"/>
      <c r="V5" s="1"/>
      <c r="W5" s="1"/>
      <c r="X5" s="1"/>
      <c r="Y5" s="1"/>
      <c r="Z5" s="1"/>
      <c r="AA5" s="1"/>
      <c r="AB5" s="1"/>
      <c r="AC5" s="1"/>
      <c r="AD5" s="1"/>
      <c r="AE5" s="1"/>
      <c r="AF5" s="1"/>
      <c r="AG5" s="1"/>
      <c r="AH5" s="1"/>
      <c r="AI5" s="1"/>
      <c r="AK5" s="74">
        <v>1</v>
      </c>
      <c r="AL5" s="422" t="s">
        <v>482</v>
      </c>
    </row>
    <row r="6" spans="1:45" ht="20.100000000000001" customHeight="1" x14ac:dyDescent="0.15">
      <c r="A6" s="79"/>
      <c r="B6" s="729" t="s">
        <v>528</v>
      </c>
      <c r="C6" s="730"/>
      <c r="D6" s="730"/>
      <c r="E6" s="730"/>
      <c r="F6" s="730"/>
      <c r="G6" s="731"/>
      <c r="H6" s="772" t="s">
        <v>2</v>
      </c>
      <c r="I6" s="773"/>
      <c r="J6" s="773"/>
      <c r="K6" s="773"/>
      <c r="L6" s="763"/>
      <c r="M6" s="763"/>
      <c r="N6" s="774"/>
      <c r="O6" s="332" t="s">
        <v>401</v>
      </c>
      <c r="P6" s="762"/>
      <c r="Q6" s="763"/>
      <c r="R6" s="763"/>
      <c r="S6" s="768" t="s">
        <v>4</v>
      </c>
      <c r="T6" s="768"/>
      <c r="U6" s="768"/>
      <c r="V6" s="768"/>
      <c r="W6" s="763"/>
      <c r="X6" s="763"/>
      <c r="Y6" s="774"/>
      <c r="Z6" s="140" t="s">
        <v>3</v>
      </c>
      <c r="AA6" s="725"/>
      <c r="AB6" s="725"/>
      <c r="AC6" s="725"/>
      <c r="AD6" s="725"/>
      <c r="AE6" s="140" t="s">
        <v>310</v>
      </c>
      <c r="AF6" s="762"/>
      <c r="AG6" s="763"/>
      <c r="AH6" s="764"/>
      <c r="AI6" s="1"/>
      <c r="AK6" s="74">
        <v>2</v>
      </c>
      <c r="AL6" s="74" t="s">
        <v>309</v>
      </c>
    </row>
    <row r="7" spans="1:45" ht="20.100000000000001" customHeight="1" x14ac:dyDescent="0.15">
      <c r="A7" s="79"/>
      <c r="B7" s="732"/>
      <c r="C7" s="733"/>
      <c r="D7" s="733"/>
      <c r="E7" s="733"/>
      <c r="F7" s="733"/>
      <c r="G7" s="734"/>
      <c r="H7" s="741" t="s">
        <v>63</v>
      </c>
      <c r="I7" s="742"/>
      <c r="J7" s="742"/>
      <c r="K7" s="739"/>
      <c r="L7" s="739"/>
      <c r="M7" s="739"/>
      <c r="N7" s="739"/>
      <c r="O7" s="739"/>
      <c r="P7" s="739"/>
      <c r="Q7" s="739"/>
      <c r="R7" s="750"/>
      <c r="S7" s="709" t="s">
        <v>48</v>
      </c>
      <c r="T7" s="709"/>
      <c r="U7" s="709"/>
      <c r="V7" s="709"/>
      <c r="W7" s="743"/>
      <c r="X7" s="743"/>
      <c r="Y7" s="744"/>
      <c r="Z7" s="142" t="s">
        <v>5</v>
      </c>
      <c r="AA7" s="749"/>
      <c r="AB7" s="749"/>
      <c r="AC7" s="749"/>
      <c r="AD7" s="749"/>
      <c r="AE7" s="142" t="s">
        <v>5</v>
      </c>
      <c r="AF7" s="745"/>
      <c r="AG7" s="746"/>
      <c r="AH7" s="747"/>
      <c r="AI7" s="1"/>
    </row>
    <row r="8" spans="1:45" ht="20.100000000000001" customHeight="1" x14ac:dyDescent="0.15">
      <c r="A8" s="79"/>
      <c r="B8" s="732"/>
      <c r="C8" s="733"/>
      <c r="D8" s="733"/>
      <c r="E8" s="733"/>
      <c r="F8" s="733"/>
      <c r="G8" s="734"/>
      <c r="H8" s="748" t="s">
        <v>457</v>
      </c>
      <c r="I8" s="742"/>
      <c r="J8" s="742"/>
      <c r="K8" s="739"/>
      <c r="L8" s="739"/>
      <c r="M8" s="739"/>
      <c r="N8" s="739"/>
      <c r="O8" s="739"/>
      <c r="P8" s="739"/>
      <c r="Q8" s="739"/>
      <c r="R8" s="739"/>
      <c r="S8" s="739"/>
      <c r="T8" s="739"/>
      <c r="U8" s="739"/>
      <c r="V8" s="739"/>
      <c r="W8" s="739"/>
      <c r="X8" s="739"/>
      <c r="Y8" s="739"/>
      <c r="Z8" s="739"/>
      <c r="AA8" s="739"/>
      <c r="AB8" s="739"/>
      <c r="AC8" s="739"/>
      <c r="AD8" s="739"/>
      <c r="AE8" s="739"/>
      <c r="AF8" s="739"/>
      <c r="AG8" s="739"/>
      <c r="AH8" s="740"/>
      <c r="AI8" s="1"/>
    </row>
    <row r="9" spans="1:45" ht="20.100000000000001" customHeight="1" x14ac:dyDescent="0.15">
      <c r="A9" s="79"/>
      <c r="B9" s="735"/>
      <c r="C9" s="736"/>
      <c r="D9" s="736"/>
      <c r="E9" s="736"/>
      <c r="F9" s="736"/>
      <c r="G9" s="737"/>
      <c r="H9" s="770" t="s">
        <v>64</v>
      </c>
      <c r="I9" s="771"/>
      <c r="J9" s="771"/>
      <c r="K9" s="775"/>
      <c r="L9" s="775"/>
      <c r="M9" s="775"/>
      <c r="N9" s="775"/>
      <c r="O9" s="775"/>
      <c r="P9" s="775"/>
      <c r="Q9" s="775"/>
      <c r="R9" s="775"/>
      <c r="S9" s="775"/>
      <c r="T9" s="775"/>
      <c r="U9" s="775"/>
      <c r="V9" s="775"/>
      <c r="W9" s="775"/>
      <c r="X9" s="775"/>
      <c r="Y9" s="775"/>
      <c r="Z9" s="775"/>
      <c r="AA9" s="775"/>
      <c r="AB9" s="775"/>
      <c r="AC9" s="775"/>
      <c r="AD9" s="775"/>
      <c r="AE9" s="775"/>
      <c r="AF9" s="775"/>
      <c r="AG9" s="775"/>
      <c r="AH9" s="776"/>
      <c r="AI9" s="1"/>
    </row>
    <row r="10" spans="1:45" ht="15" customHeight="1" x14ac:dyDescent="0.15">
      <c r="A10" s="79"/>
      <c r="B10" s="570" t="s">
        <v>467</v>
      </c>
      <c r="C10" s="571"/>
      <c r="D10" s="571"/>
      <c r="E10" s="571"/>
      <c r="F10" s="571"/>
      <c r="G10" s="572"/>
      <c r="H10" s="726"/>
      <c r="I10" s="727"/>
      <c r="J10" s="727"/>
      <c r="K10" s="727"/>
      <c r="L10" s="727"/>
      <c r="M10" s="727"/>
      <c r="N10" s="727"/>
      <c r="O10" s="727"/>
      <c r="P10" s="727"/>
      <c r="Q10" s="727"/>
      <c r="R10" s="727"/>
      <c r="S10" s="727"/>
      <c r="T10" s="727"/>
      <c r="U10" s="727"/>
      <c r="V10" s="727"/>
      <c r="W10" s="727"/>
      <c r="X10" s="727"/>
      <c r="Y10" s="727"/>
      <c r="Z10" s="727"/>
      <c r="AA10" s="727"/>
      <c r="AB10" s="727"/>
      <c r="AC10" s="727"/>
      <c r="AD10" s="727"/>
      <c r="AE10" s="727"/>
      <c r="AF10" s="727"/>
      <c r="AG10" s="727"/>
      <c r="AH10" s="728"/>
      <c r="AI10" s="1"/>
    </row>
    <row r="11" spans="1:45" ht="30" customHeight="1" x14ac:dyDescent="0.15">
      <c r="A11" s="79"/>
      <c r="B11" s="619" t="s">
        <v>6</v>
      </c>
      <c r="C11" s="620"/>
      <c r="D11" s="620"/>
      <c r="E11" s="620"/>
      <c r="F11" s="620"/>
      <c r="G11" s="621"/>
      <c r="H11" s="722"/>
      <c r="I11" s="723"/>
      <c r="J11" s="723"/>
      <c r="K11" s="723"/>
      <c r="L11" s="723"/>
      <c r="M11" s="723"/>
      <c r="N11" s="723"/>
      <c r="O11" s="723"/>
      <c r="P11" s="723"/>
      <c r="Q11" s="723"/>
      <c r="R11" s="723"/>
      <c r="S11" s="723"/>
      <c r="T11" s="723"/>
      <c r="U11" s="723"/>
      <c r="V11" s="723"/>
      <c r="W11" s="723"/>
      <c r="X11" s="723"/>
      <c r="Y11" s="723"/>
      <c r="Z11" s="723"/>
      <c r="AA11" s="723"/>
      <c r="AB11" s="723"/>
      <c r="AC11" s="723"/>
      <c r="AD11" s="723"/>
      <c r="AE11" s="723"/>
      <c r="AF11" s="723"/>
      <c r="AG11" s="723"/>
      <c r="AH11" s="724"/>
      <c r="AI11" s="1"/>
    </row>
    <row r="12" spans="1:45" ht="20.100000000000001" customHeight="1" x14ac:dyDescent="0.15">
      <c r="A12" s="79"/>
      <c r="B12" s="757" t="s">
        <v>7</v>
      </c>
      <c r="C12" s="712"/>
      <c r="D12" s="769" t="s">
        <v>58</v>
      </c>
      <c r="E12" s="730"/>
      <c r="F12" s="730"/>
      <c r="G12" s="731"/>
      <c r="H12" s="726"/>
      <c r="I12" s="727"/>
      <c r="J12" s="727"/>
      <c r="K12" s="727"/>
      <c r="L12" s="727"/>
      <c r="M12" s="727"/>
      <c r="N12" s="727"/>
      <c r="O12" s="727"/>
      <c r="P12" s="727"/>
      <c r="Q12" s="727"/>
      <c r="R12" s="727"/>
      <c r="S12" s="727"/>
      <c r="T12" s="727"/>
      <c r="U12" s="727"/>
      <c r="V12" s="727"/>
      <c r="W12" s="727"/>
      <c r="X12" s="727"/>
      <c r="Y12" s="727"/>
      <c r="Z12" s="727"/>
      <c r="AA12" s="727"/>
      <c r="AB12" s="727"/>
      <c r="AC12" s="727"/>
      <c r="AD12" s="727"/>
      <c r="AE12" s="727"/>
      <c r="AF12" s="727"/>
      <c r="AG12" s="727"/>
      <c r="AH12" s="728"/>
      <c r="AI12" s="1"/>
    </row>
    <row r="13" spans="1:45" ht="15" customHeight="1" x14ac:dyDescent="0.15">
      <c r="A13" s="79"/>
      <c r="B13" s="758"/>
      <c r="C13" s="714"/>
      <c r="D13" s="702" t="s">
        <v>468</v>
      </c>
      <c r="E13" s="703"/>
      <c r="F13" s="703"/>
      <c r="G13" s="704"/>
      <c r="H13" s="738"/>
      <c r="I13" s="739"/>
      <c r="J13" s="739"/>
      <c r="K13" s="739"/>
      <c r="L13" s="739"/>
      <c r="M13" s="739"/>
      <c r="N13" s="739"/>
      <c r="O13" s="739"/>
      <c r="P13" s="739"/>
      <c r="Q13" s="739"/>
      <c r="R13" s="739"/>
      <c r="S13" s="739"/>
      <c r="T13" s="739"/>
      <c r="U13" s="739"/>
      <c r="V13" s="739"/>
      <c r="W13" s="739"/>
      <c r="X13" s="739"/>
      <c r="Y13" s="739"/>
      <c r="Z13" s="739"/>
      <c r="AA13" s="739"/>
      <c r="AB13" s="739"/>
      <c r="AC13" s="739"/>
      <c r="AD13" s="739"/>
      <c r="AE13" s="739"/>
      <c r="AF13" s="739"/>
      <c r="AG13" s="739"/>
      <c r="AH13" s="740"/>
      <c r="AI13" s="1"/>
    </row>
    <row r="14" spans="1:45" ht="30" customHeight="1" thickBot="1" x14ac:dyDescent="0.2">
      <c r="A14" s="79"/>
      <c r="B14" s="758"/>
      <c r="C14" s="714"/>
      <c r="D14" s="777" t="s">
        <v>59</v>
      </c>
      <c r="E14" s="682"/>
      <c r="F14" s="682"/>
      <c r="G14" s="683"/>
      <c r="H14" s="765"/>
      <c r="I14" s="766"/>
      <c r="J14" s="766"/>
      <c r="K14" s="766"/>
      <c r="L14" s="766"/>
      <c r="M14" s="766"/>
      <c r="N14" s="766"/>
      <c r="O14" s="766"/>
      <c r="P14" s="766"/>
      <c r="Q14" s="766"/>
      <c r="R14" s="766"/>
      <c r="S14" s="766"/>
      <c r="T14" s="766"/>
      <c r="U14" s="766"/>
      <c r="V14" s="766"/>
      <c r="W14" s="766"/>
      <c r="X14" s="766"/>
      <c r="Y14" s="766"/>
      <c r="Z14" s="766"/>
      <c r="AA14" s="766"/>
      <c r="AB14" s="766"/>
      <c r="AC14" s="766"/>
      <c r="AD14" s="766"/>
      <c r="AE14" s="766"/>
      <c r="AF14" s="766"/>
      <c r="AG14" s="766"/>
      <c r="AH14" s="767"/>
      <c r="AI14" s="1"/>
    </row>
    <row r="15" spans="1:45" ht="20.100000000000001" customHeight="1" x14ac:dyDescent="0.15">
      <c r="A15" s="77"/>
      <c r="B15" s="678" t="s">
        <v>8</v>
      </c>
      <c r="C15" s="679"/>
      <c r="D15" s="679"/>
      <c r="E15" s="679"/>
      <c r="F15" s="679"/>
      <c r="G15" s="680"/>
      <c r="H15" s="755" t="s">
        <v>2</v>
      </c>
      <c r="I15" s="756"/>
      <c r="J15" s="756"/>
      <c r="K15" s="756"/>
      <c r="L15" s="698"/>
      <c r="M15" s="698"/>
      <c r="N15" s="699"/>
      <c r="O15" s="331" t="s">
        <v>402</v>
      </c>
      <c r="P15" s="705"/>
      <c r="Q15" s="698"/>
      <c r="R15" s="698"/>
      <c r="S15" s="756" t="s">
        <v>4</v>
      </c>
      <c r="T15" s="756"/>
      <c r="U15" s="756"/>
      <c r="V15" s="756"/>
      <c r="W15" s="698"/>
      <c r="X15" s="698"/>
      <c r="Y15" s="699"/>
      <c r="Z15" s="320" t="s">
        <v>310</v>
      </c>
      <c r="AA15" s="710"/>
      <c r="AB15" s="710"/>
      <c r="AC15" s="710"/>
      <c r="AD15" s="710"/>
      <c r="AE15" s="320" t="s">
        <v>5</v>
      </c>
      <c r="AF15" s="705"/>
      <c r="AG15" s="698"/>
      <c r="AH15" s="706"/>
      <c r="AI15" s="1"/>
    </row>
    <row r="16" spans="1:45" ht="20.100000000000001" customHeight="1" x14ac:dyDescent="0.15">
      <c r="A16" s="77"/>
      <c r="B16" s="681"/>
      <c r="C16" s="682"/>
      <c r="D16" s="682"/>
      <c r="E16" s="682"/>
      <c r="F16" s="682"/>
      <c r="G16" s="683"/>
      <c r="H16" s="751" t="s">
        <v>63</v>
      </c>
      <c r="I16" s="691"/>
      <c r="J16" s="691"/>
      <c r="K16" s="675"/>
      <c r="L16" s="675"/>
      <c r="M16" s="675"/>
      <c r="N16" s="675"/>
      <c r="O16" s="675"/>
      <c r="P16" s="675"/>
      <c r="Q16" s="675"/>
      <c r="R16" s="676"/>
      <c r="S16" s="709" t="s">
        <v>48</v>
      </c>
      <c r="T16" s="709"/>
      <c r="U16" s="709"/>
      <c r="V16" s="709"/>
      <c r="W16" s="688"/>
      <c r="X16" s="688"/>
      <c r="Y16" s="689"/>
      <c r="Z16" s="142" t="s">
        <v>5</v>
      </c>
      <c r="AA16" s="759"/>
      <c r="AB16" s="759"/>
      <c r="AC16" s="759"/>
      <c r="AD16" s="759"/>
      <c r="AE16" s="142" t="s">
        <v>5</v>
      </c>
      <c r="AF16" s="707"/>
      <c r="AG16" s="688"/>
      <c r="AH16" s="708"/>
      <c r="AI16" s="1"/>
    </row>
    <row r="17" spans="1:58" ht="20.100000000000001" customHeight="1" x14ac:dyDescent="0.15">
      <c r="A17" s="77"/>
      <c r="B17" s="681"/>
      <c r="C17" s="682"/>
      <c r="D17" s="682"/>
      <c r="E17" s="682"/>
      <c r="F17" s="682"/>
      <c r="G17" s="683"/>
      <c r="H17" s="690" t="s">
        <v>457</v>
      </c>
      <c r="I17" s="691"/>
      <c r="J17" s="691"/>
      <c r="K17" s="692"/>
      <c r="L17" s="692"/>
      <c r="M17" s="692"/>
      <c r="N17" s="692"/>
      <c r="O17" s="692"/>
      <c r="P17" s="692"/>
      <c r="Q17" s="692"/>
      <c r="R17" s="692"/>
      <c r="S17" s="692"/>
      <c r="T17" s="692"/>
      <c r="U17" s="692"/>
      <c r="V17" s="692"/>
      <c r="W17" s="692"/>
      <c r="X17" s="692"/>
      <c r="Y17" s="692"/>
      <c r="Z17" s="692"/>
      <c r="AA17" s="692"/>
      <c r="AB17" s="692"/>
      <c r="AC17" s="692"/>
      <c r="AD17" s="692"/>
      <c r="AE17" s="692"/>
      <c r="AF17" s="692"/>
      <c r="AG17" s="692"/>
      <c r="AH17" s="693"/>
      <c r="AI17" s="1"/>
    </row>
    <row r="18" spans="1:58" ht="20.100000000000001" customHeight="1" x14ac:dyDescent="0.15">
      <c r="A18" s="77"/>
      <c r="B18" s="684"/>
      <c r="C18" s="620"/>
      <c r="D18" s="620"/>
      <c r="E18" s="620"/>
      <c r="F18" s="620"/>
      <c r="G18" s="621"/>
      <c r="H18" s="700" t="s">
        <v>64</v>
      </c>
      <c r="I18" s="701"/>
      <c r="J18" s="701"/>
      <c r="K18" s="760"/>
      <c r="L18" s="760"/>
      <c r="M18" s="760"/>
      <c r="N18" s="760"/>
      <c r="O18" s="760"/>
      <c r="P18" s="760"/>
      <c r="Q18" s="760"/>
      <c r="R18" s="760"/>
      <c r="S18" s="760"/>
      <c r="T18" s="760"/>
      <c r="U18" s="760"/>
      <c r="V18" s="760"/>
      <c r="W18" s="760"/>
      <c r="X18" s="760"/>
      <c r="Y18" s="760"/>
      <c r="Z18" s="760"/>
      <c r="AA18" s="760"/>
      <c r="AB18" s="760"/>
      <c r="AC18" s="760"/>
      <c r="AD18" s="760"/>
      <c r="AE18" s="760"/>
      <c r="AF18" s="760"/>
      <c r="AG18" s="760"/>
      <c r="AH18" s="761"/>
      <c r="AI18" s="1"/>
    </row>
    <row r="19" spans="1:58" ht="15" customHeight="1" x14ac:dyDescent="0.15">
      <c r="A19" s="77"/>
      <c r="B19" s="677" t="s">
        <v>469</v>
      </c>
      <c r="C19" s="571"/>
      <c r="D19" s="571"/>
      <c r="E19" s="571"/>
      <c r="F19" s="571"/>
      <c r="G19" s="572"/>
      <c r="H19" s="685"/>
      <c r="I19" s="686"/>
      <c r="J19" s="686"/>
      <c r="K19" s="686"/>
      <c r="L19" s="686"/>
      <c r="M19" s="686"/>
      <c r="N19" s="686"/>
      <c r="O19" s="686"/>
      <c r="P19" s="686"/>
      <c r="Q19" s="686"/>
      <c r="R19" s="686"/>
      <c r="S19" s="686"/>
      <c r="T19" s="686"/>
      <c r="U19" s="686"/>
      <c r="V19" s="686"/>
      <c r="W19" s="686"/>
      <c r="X19" s="686"/>
      <c r="Y19" s="686"/>
      <c r="Z19" s="686"/>
      <c r="AA19" s="686"/>
      <c r="AB19" s="686"/>
      <c r="AC19" s="686"/>
      <c r="AD19" s="686"/>
      <c r="AE19" s="686"/>
      <c r="AF19" s="686"/>
      <c r="AG19" s="686"/>
      <c r="AH19" s="687"/>
      <c r="AI19" s="1"/>
    </row>
    <row r="20" spans="1:58" ht="30" customHeight="1" x14ac:dyDescent="0.15">
      <c r="A20" s="77"/>
      <c r="B20" s="684" t="s">
        <v>6</v>
      </c>
      <c r="C20" s="620"/>
      <c r="D20" s="620"/>
      <c r="E20" s="620"/>
      <c r="F20" s="620"/>
      <c r="G20" s="621"/>
      <c r="H20" s="752"/>
      <c r="I20" s="753"/>
      <c r="J20" s="753"/>
      <c r="K20" s="753"/>
      <c r="L20" s="753"/>
      <c r="M20" s="753"/>
      <c r="N20" s="753"/>
      <c r="O20" s="753"/>
      <c r="P20" s="753"/>
      <c r="Q20" s="753"/>
      <c r="R20" s="753"/>
      <c r="S20" s="753"/>
      <c r="T20" s="753"/>
      <c r="U20" s="753"/>
      <c r="V20" s="753"/>
      <c r="W20" s="753"/>
      <c r="X20" s="753"/>
      <c r="Y20" s="753"/>
      <c r="Z20" s="753"/>
      <c r="AA20" s="753"/>
      <c r="AB20" s="753"/>
      <c r="AC20" s="753"/>
      <c r="AD20" s="753"/>
      <c r="AE20" s="753"/>
      <c r="AF20" s="753"/>
      <c r="AG20" s="753"/>
      <c r="AH20" s="754"/>
      <c r="AI20" s="1"/>
    </row>
    <row r="21" spans="1:58" ht="20.100000000000001" customHeight="1" x14ac:dyDescent="0.15">
      <c r="A21" s="77"/>
      <c r="B21" s="711" t="s">
        <v>9</v>
      </c>
      <c r="C21" s="712"/>
      <c r="D21" s="697" t="s">
        <v>58</v>
      </c>
      <c r="E21" s="565"/>
      <c r="F21" s="565"/>
      <c r="G21" s="566"/>
      <c r="H21" s="685"/>
      <c r="I21" s="686"/>
      <c r="J21" s="686"/>
      <c r="K21" s="686"/>
      <c r="L21" s="686"/>
      <c r="M21" s="686"/>
      <c r="N21" s="686"/>
      <c r="O21" s="686"/>
      <c r="P21" s="686"/>
      <c r="Q21" s="686"/>
      <c r="R21" s="686"/>
      <c r="S21" s="686"/>
      <c r="T21" s="686"/>
      <c r="U21" s="686"/>
      <c r="V21" s="686"/>
      <c r="W21" s="686"/>
      <c r="X21" s="686"/>
      <c r="Y21" s="686"/>
      <c r="Z21" s="686"/>
      <c r="AA21" s="686"/>
      <c r="AB21" s="686"/>
      <c r="AC21" s="686"/>
      <c r="AD21" s="686"/>
      <c r="AE21" s="686"/>
      <c r="AF21" s="686"/>
      <c r="AG21" s="686"/>
      <c r="AH21" s="687"/>
      <c r="AI21" s="1"/>
    </row>
    <row r="22" spans="1:58" ht="15" customHeight="1" x14ac:dyDescent="0.15">
      <c r="A22" s="77"/>
      <c r="B22" s="713"/>
      <c r="C22" s="714"/>
      <c r="D22" s="702" t="s">
        <v>470</v>
      </c>
      <c r="E22" s="703"/>
      <c r="F22" s="703"/>
      <c r="G22" s="704"/>
      <c r="H22" s="720"/>
      <c r="I22" s="675"/>
      <c r="J22" s="675"/>
      <c r="K22" s="675"/>
      <c r="L22" s="675"/>
      <c r="M22" s="675"/>
      <c r="N22" s="675"/>
      <c r="O22" s="675"/>
      <c r="P22" s="675"/>
      <c r="Q22" s="675"/>
      <c r="R22" s="675"/>
      <c r="S22" s="675"/>
      <c r="T22" s="675"/>
      <c r="U22" s="675"/>
      <c r="V22" s="675"/>
      <c r="W22" s="675"/>
      <c r="X22" s="675"/>
      <c r="Y22" s="675"/>
      <c r="Z22" s="675"/>
      <c r="AA22" s="675"/>
      <c r="AB22" s="675"/>
      <c r="AC22" s="675"/>
      <c r="AD22" s="675"/>
      <c r="AE22" s="675"/>
      <c r="AF22" s="675"/>
      <c r="AG22" s="675"/>
      <c r="AH22" s="721"/>
      <c r="AI22" s="1"/>
    </row>
    <row r="23" spans="1:58" ht="30" customHeight="1" thickBot="1" x14ac:dyDescent="0.2">
      <c r="A23" s="77"/>
      <c r="B23" s="715"/>
      <c r="C23" s="716"/>
      <c r="D23" s="694" t="s">
        <v>59</v>
      </c>
      <c r="E23" s="695"/>
      <c r="F23" s="695"/>
      <c r="G23" s="696"/>
      <c r="H23" s="717"/>
      <c r="I23" s="718"/>
      <c r="J23" s="718"/>
      <c r="K23" s="718"/>
      <c r="L23" s="718"/>
      <c r="M23" s="718"/>
      <c r="N23" s="718"/>
      <c r="O23" s="718"/>
      <c r="P23" s="718"/>
      <c r="Q23" s="718"/>
      <c r="R23" s="718"/>
      <c r="S23" s="718"/>
      <c r="T23" s="718"/>
      <c r="U23" s="718"/>
      <c r="V23" s="718"/>
      <c r="W23" s="718"/>
      <c r="X23" s="718"/>
      <c r="Y23" s="718"/>
      <c r="Z23" s="718"/>
      <c r="AA23" s="718"/>
      <c r="AB23" s="718"/>
      <c r="AC23" s="718"/>
      <c r="AD23" s="718"/>
      <c r="AE23" s="718"/>
      <c r="AF23" s="718"/>
      <c r="AG23" s="718"/>
      <c r="AH23" s="719"/>
      <c r="AI23" s="1"/>
    </row>
    <row r="24" spans="1:58" s="74" customFormat="1" ht="10.5" hidden="1" customHeight="1" x14ac:dyDescent="0.15">
      <c r="A24" s="77"/>
      <c r="B24" s="70"/>
      <c r="C24" s="70"/>
      <c r="D24" s="70"/>
      <c r="E24" s="70"/>
      <c r="F24" s="70"/>
      <c r="G24" s="77"/>
      <c r="H24" s="77"/>
      <c r="I24" s="77"/>
      <c r="J24" s="77"/>
      <c r="K24" s="77"/>
      <c r="L24" s="77"/>
      <c r="M24" s="77"/>
      <c r="N24" s="77"/>
      <c r="O24" s="77"/>
      <c r="P24" s="77"/>
      <c r="Q24" s="77"/>
      <c r="R24" s="77"/>
      <c r="S24" s="77"/>
      <c r="T24" s="77"/>
      <c r="U24" s="77"/>
      <c r="V24" s="77"/>
      <c r="W24" s="77"/>
      <c r="X24" s="77"/>
      <c r="Y24" s="77"/>
      <c r="Z24" s="77"/>
      <c r="AA24" s="77"/>
      <c r="AB24" s="77"/>
      <c r="AC24" s="77"/>
      <c r="AD24" s="77"/>
      <c r="AE24" s="77"/>
      <c r="AF24" s="77"/>
      <c r="AG24" s="77"/>
      <c r="AH24" s="77"/>
      <c r="AI24" s="77"/>
      <c r="AJ24" s="427"/>
    </row>
    <row r="25" spans="1:58" ht="10.5" hidden="1" customHeight="1" x14ac:dyDescent="0.15">
      <c r="A25" s="2">
        <v>3</v>
      </c>
      <c r="B25" s="7" t="s">
        <v>10</v>
      </c>
      <c r="C25" s="7"/>
      <c r="D25" s="7"/>
      <c r="E25" s="7"/>
      <c r="F25" s="7"/>
      <c r="G25" s="7"/>
      <c r="H25" s="77"/>
      <c r="I25" s="77"/>
      <c r="J25" s="77"/>
      <c r="K25" s="77"/>
      <c r="L25" s="77"/>
      <c r="M25" s="77"/>
      <c r="N25" s="77"/>
      <c r="O25" s="77"/>
      <c r="P25" s="1"/>
      <c r="Q25" s="1"/>
      <c r="R25" s="1"/>
      <c r="S25" s="1"/>
      <c r="T25" s="1"/>
      <c r="U25" s="1"/>
      <c r="V25" s="1"/>
      <c r="W25" s="1"/>
      <c r="X25" s="1"/>
      <c r="Y25" s="1"/>
      <c r="Z25" s="1"/>
      <c r="AA25" s="1"/>
      <c r="AB25" s="1"/>
      <c r="AC25" s="1"/>
      <c r="AD25" s="1"/>
      <c r="AE25" s="1"/>
      <c r="AF25" s="1"/>
      <c r="AG25" s="1"/>
      <c r="AH25" s="1"/>
      <c r="AI25" s="1"/>
    </row>
    <row r="26" spans="1:58" ht="10.5" hidden="1" customHeight="1" x14ac:dyDescent="0.15">
      <c r="A26" s="79"/>
      <c r="B26" s="467" t="s">
        <v>49</v>
      </c>
      <c r="C26" s="467"/>
      <c r="D26" s="467"/>
      <c r="E26" s="467"/>
      <c r="F26" s="467"/>
      <c r="G26" s="467"/>
      <c r="H26" s="467"/>
      <c r="I26" s="467"/>
      <c r="J26" s="467"/>
      <c r="K26" s="467"/>
      <c r="L26" s="467"/>
      <c r="M26" s="467"/>
      <c r="N26" s="467"/>
      <c r="O26" s="467"/>
      <c r="P26" s="467"/>
      <c r="Q26" s="467"/>
      <c r="R26" s="467"/>
      <c r="S26" s="467"/>
      <c r="T26" s="467"/>
      <c r="U26" s="467"/>
      <c r="V26" s="467"/>
      <c r="W26" s="467"/>
      <c r="X26" s="467"/>
      <c r="Y26" s="467"/>
      <c r="Z26" s="467"/>
      <c r="AA26" s="467"/>
      <c r="AB26" s="467"/>
      <c r="AC26" s="467"/>
      <c r="AD26" s="467"/>
      <c r="AE26" s="467"/>
      <c r="AF26" s="467"/>
      <c r="AG26" s="467"/>
      <c r="AH26" s="467"/>
      <c r="AI26" s="1"/>
      <c r="AK26" s="74"/>
      <c r="AL26" s="74"/>
      <c r="AM26" s="74"/>
      <c r="AN26" s="74"/>
      <c r="AO26" s="74"/>
      <c r="AP26" s="74"/>
      <c r="AQ26" s="74"/>
      <c r="AR26" s="74"/>
      <c r="AS26" s="74"/>
      <c r="AT26" s="74"/>
      <c r="AU26" s="74"/>
      <c r="AV26" s="74"/>
      <c r="AW26" s="74"/>
      <c r="AX26" s="74"/>
      <c r="AY26" s="74"/>
      <c r="AZ26" s="74"/>
      <c r="BA26" s="74"/>
      <c r="BB26" s="74"/>
      <c r="BC26" s="74"/>
      <c r="BD26" s="74"/>
      <c r="BE26" s="74"/>
      <c r="BF26" s="74"/>
    </row>
    <row r="27" spans="1:58" ht="10.5" hidden="1" customHeight="1" x14ac:dyDescent="0.15">
      <c r="A27" s="77"/>
      <c r="B27" s="468" t="s">
        <v>147</v>
      </c>
      <c r="C27" s="455"/>
      <c r="D27" s="455"/>
      <c r="E27" s="456"/>
      <c r="F27" s="467" t="s">
        <v>142</v>
      </c>
      <c r="G27" s="467"/>
      <c r="H27" s="467"/>
      <c r="I27" s="467"/>
      <c r="J27" s="467"/>
      <c r="K27" s="467"/>
      <c r="L27" s="467"/>
      <c r="M27" s="467"/>
      <c r="N27" s="467"/>
      <c r="O27" s="467"/>
      <c r="P27" s="467"/>
      <c r="Q27" s="467"/>
      <c r="R27" s="468"/>
      <c r="S27" s="1"/>
      <c r="T27" s="454" t="s">
        <v>143</v>
      </c>
      <c r="U27" s="455"/>
      <c r="V27" s="455"/>
      <c r="W27" s="455"/>
      <c r="X27" s="455"/>
      <c r="Y27" s="455"/>
      <c r="Z27" s="455"/>
      <c r="AA27" s="455"/>
      <c r="AB27" s="455"/>
      <c r="AC27" s="455"/>
      <c r="AD27" s="455"/>
      <c r="AE27" s="455"/>
      <c r="AF27" s="455"/>
      <c r="AG27" s="455"/>
      <c r="AH27" s="456"/>
      <c r="AI27" s="1"/>
      <c r="AK27" s="74"/>
      <c r="AL27" s="74"/>
      <c r="BA27" s="74"/>
      <c r="BB27" s="74"/>
      <c r="BC27" s="74"/>
      <c r="BD27" s="74"/>
      <c r="BE27" s="74"/>
      <c r="BF27" s="74"/>
    </row>
    <row r="28" spans="1:58" ht="10.5" hidden="1" customHeight="1" x14ac:dyDescent="0.15">
      <c r="A28" s="77"/>
      <c r="B28" s="468" t="s">
        <v>149</v>
      </c>
      <c r="C28" s="455"/>
      <c r="D28" s="455"/>
      <c r="E28" s="456"/>
      <c r="F28" s="80"/>
      <c r="G28" s="471" t="s">
        <v>145</v>
      </c>
      <c r="H28" s="471"/>
      <c r="I28" s="471"/>
      <c r="J28" s="471"/>
      <c r="K28" s="471"/>
      <c r="L28" s="471"/>
      <c r="M28" s="471"/>
      <c r="N28" s="472"/>
      <c r="O28" s="81"/>
      <c r="P28" s="469"/>
      <c r="Q28" s="470"/>
      <c r="R28" s="470"/>
      <c r="S28" s="82" t="s">
        <v>15</v>
      </c>
      <c r="T28" s="83"/>
      <c r="U28" s="466"/>
      <c r="V28" s="466"/>
      <c r="W28" s="466"/>
      <c r="X28" s="466"/>
      <c r="Y28" s="466"/>
      <c r="Z28" s="466"/>
      <c r="AA28" s="466"/>
      <c r="AB28" s="466"/>
      <c r="AC28" s="466"/>
      <c r="AD28" s="84"/>
      <c r="AE28" s="486"/>
      <c r="AF28" s="487"/>
      <c r="AG28" s="487"/>
      <c r="AH28" s="85" t="s">
        <v>15</v>
      </c>
      <c r="AI28" s="1"/>
      <c r="AK28" s="74"/>
      <c r="AL28" s="74"/>
      <c r="BA28" s="74"/>
      <c r="BB28" s="74"/>
      <c r="BC28" s="74"/>
      <c r="BD28" s="74"/>
      <c r="BE28" s="74"/>
      <c r="BF28" s="74"/>
    </row>
    <row r="29" spans="1:58" ht="10.5" hidden="1" customHeight="1" x14ac:dyDescent="0.15">
      <c r="A29" s="77"/>
      <c r="B29" s="468" t="s">
        <v>148</v>
      </c>
      <c r="C29" s="455"/>
      <c r="D29" s="455"/>
      <c r="E29" s="456"/>
      <c r="F29" s="80"/>
      <c r="G29" s="471" t="s">
        <v>146</v>
      </c>
      <c r="H29" s="471"/>
      <c r="I29" s="471"/>
      <c r="J29" s="471"/>
      <c r="K29" s="471"/>
      <c r="L29" s="471"/>
      <c r="M29" s="471"/>
      <c r="N29" s="472"/>
      <c r="O29" s="81"/>
      <c r="P29" s="469"/>
      <c r="Q29" s="470"/>
      <c r="R29" s="470"/>
      <c r="S29" s="82" t="s">
        <v>15</v>
      </c>
      <c r="T29" s="83"/>
      <c r="U29" s="466"/>
      <c r="V29" s="466"/>
      <c r="W29" s="466"/>
      <c r="X29" s="466"/>
      <c r="Y29" s="466"/>
      <c r="Z29" s="466"/>
      <c r="AA29" s="466"/>
      <c r="AB29" s="466"/>
      <c r="AC29" s="466"/>
      <c r="AD29" s="84"/>
      <c r="AE29" s="486"/>
      <c r="AF29" s="487"/>
      <c r="AG29" s="487"/>
      <c r="AH29" s="85" t="s">
        <v>15</v>
      </c>
      <c r="AI29" s="1"/>
      <c r="AK29" s="74"/>
      <c r="AL29" s="74"/>
      <c r="BA29" s="74"/>
      <c r="BB29" s="74"/>
      <c r="BC29" s="74"/>
      <c r="BD29" s="74"/>
      <c r="BE29" s="74"/>
      <c r="BF29" s="74"/>
    </row>
    <row r="30" spans="1:58" ht="10.5" hidden="1" customHeight="1" x14ac:dyDescent="0.15">
      <c r="A30" s="77"/>
      <c r="B30" s="652" t="s">
        <v>150</v>
      </c>
      <c r="C30" s="653"/>
      <c r="D30" s="653"/>
      <c r="E30" s="654"/>
      <c r="F30" s="650" t="s">
        <v>27</v>
      </c>
      <c r="G30" s="651"/>
      <c r="H30" s="86"/>
      <c r="I30" s="647"/>
      <c r="J30" s="647"/>
      <c r="K30" s="647"/>
      <c r="L30" s="647"/>
      <c r="M30" s="647"/>
      <c r="N30" s="647"/>
      <c r="O30" s="87"/>
      <c r="P30" s="648"/>
      <c r="Q30" s="649"/>
      <c r="R30" s="649"/>
      <c r="S30" s="88" t="s">
        <v>15</v>
      </c>
      <c r="T30" s="89"/>
      <c r="U30" s="647"/>
      <c r="V30" s="647"/>
      <c r="W30" s="647"/>
      <c r="X30" s="647"/>
      <c r="Y30" s="647"/>
      <c r="Z30" s="647"/>
      <c r="AA30" s="647"/>
      <c r="AB30" s="647"/>
      <c r="AC30" s="647"/>
      <c r="AD30" s="90"/>
      <c r="AE30" s="448"/>
      <c r="AF30" s="449"/>
      <c r="AG30" s="449"/>
      <c r="AH30" s="91" t="s">
        <v>15</v>
      </c>
      <c r="AI30" s="1"/>
      <c r="AK30" s="74"/>
      <c r="BA30" s="74"/>
      <c r="BB30" s="74"/>
      <c r="BC30" s="74"/>
      <c r="BD30" s="74"/>
      <c r="BE30" s="74"/>
      <c r="BF30" s="74"/>
    </row>
    <row r="31" spans="1:58" ht="10.5" hidden="1" customHeight="1" x14ac:dyDescent="0.15">
      <c r="A31" s="77"/>
      <c r="B31" s="655"/>
      <c r="C31" s="656"/>
      <c r="D31" s="656"/>
      <c r="E31" s="657"/>
      <c r="F31" s="650"/>
      <c r="G31" s="651"/>
      <c r="H31" s="92"/>
      <c r="I31" s="668"/>
      <c r="J31" s="668"/>
      <c r="K31" s="668"/>
      <c r="L31" s="668"/>
      <c r="M31" s="668"/>
      <c r="N31" s="668"/>
      <c r="O31" s="93"/>
      <c r="P31" s="450"/>
      <c r="Q31" s="451"/>
      <c r="R31" s="451"/>
      <c r="S31" s="94" t="s">
        <v>15</v>
      </c>
      <c r="T31" s="452" t="s">
        <v>154</v>
      </c>
      <c r="U31" s="453"/>
      <c r="V31" s="453"/>
      <c r="W31" s="453"/>
      <c r="X31" s="453"/>
      <c r="Y31" s="453"/>
      <c r="Z31" s="453"/>
      <c r="AA31" s="453"/>
      <c r="AB31" s="453"/>
      <c r="AC31" s="453"/>
      <c r="AD31" s="453"/>
      <c r="AE31" s="450"/>
      <c r="AF31" s="451"/>
      <c r="AG31" s="451"/>
      <c r="AH31" s="95" t="s">
        <v>15</v>
      </c>
      <c r="AI31" s="1"/>
      <c r="AK31" s="74"/>
      <c r="BA31" s="74"/>
      <c r="BB31" s="74"/>
      <c r="BC31" s="74"/>
      <c r="BD31" s="74"/>
      <c r="BE31" s="74"/>
      <c r="BF31" s="74"/>
    </row>
    <row r="32" spans="1:58" ht="10.5" hidden="1" customHeight="1" x14ac:dyDescent="0.15">
      <c r="A32" s="77"/>
      <c r="B32" s="655"/>
      <c r="C32" s="656"/>
      <c r="D32" s="656"/>
      <c r="E32" s="657"/>
      <c r="F32" s="650"/>
      <c r="G32" s="651"/>
      <c r="H32" s="92"/>
      <c r="I32" s="474"/>
      <c r="J32" s="474"/>
      <c r="K32" s="474"/>
      <c r="L32" s="474"/>
      <c r="M32" s="474"/>
      <c r="N32" s="474"/>
      <c r="O32" s="93"/>
      <c r="P32" s="450"/>
      <c r="Q32" s="451"/>
      <c r="R32" s="451"/>
      <c r="S32" s="94" t="s">
        <v>15</v>
      </c>
      <c r="T32" s="96"/>
      <c r="U32" s="474"/>
      <c r="V32" s="474"/>
      <c r="W32" s="474"/>
      <c r="X32" s="474"/>
      <c r="Y32" s="474"/>
      <c r="Z32" s="474"/>
      <c r="AA32" s="474"/>
      <c r="AB32" s="474"/>
      <c r="AC32" s="474"/>
      <c r="AD32" s="97"/>
      <c r="AE32" s="450"/>
      <c r="AF32" s="451"/>
      <c r="AG32" s="451"/>
      <c r="AH32" s="95" t="s">
        <v>15</v>
      </c>
      <c r="AI32" s="1"/>
      <c r="AK32" s="74"/>
      <c r="BA32" s="74"/>
      <c r="BB32" s="74"/>
      <c r="BC32" s="74"/>
      <c r="BD32" s="74"/>
      <c r="BE32" s="74"/>
      <c r="BF32" s="74"/>
    </row>
    <row r="33" spans="1:58" ht="10.5" hidden="1" customHeight="1" x14ac:dyDescent="0.15">
      <c r="A33" s="77"/>
      <c r="B33" s="655"/>
      <c r="C33" s="656"/>
      <c r="D33" s="656"/>
      <c r="E33" s="657"/>
      <c r="F33" s="650"/>
      <c r="G33" s="651"/>
      <c r="H33" s="92"/>
      <c r="I33" s="474"/>
      <c r="J33" s="474"/>
      <c r="K33" s="474"/>
      <c r="L33" s="474"/>
      <c r="M33" s="474"/>
      <c r="N33" s="474"/>
      <c r="O33" s="93"/>
      <c r="P33" s="450"/>
      <c r="Q33" s="451"/>
      <c r="R33" s="451"/>
      <c r="S33" s="94" t="s">
        <v>15</v>
      </c>
      <c r="T33" s="452" t="s">
        <v>155</v>
      </c>
      <c r="U33" s="453"/>
      <c r="V33" s="453"/>
      <c r="W33" s="453"/>
      <c r="X33" s="453"/>
      <c r="Y33" s="453"/>
      <c r="Z33" s="453"/>
      <c r="AA33" s="453"/>
      <c r="AB33" s="453"/>
      <c r="AC33" s="453"/>
      <c r="AD33" s="453"/>
      <c r="AE33" s="450"/>
      <c r="AF33" s="451"/>
      <c r="AG33" s="451"/>
      <c r="AH33" s="95" t="s">
        <v>15</v>
      </c>
      <c r="AI33" s="1"/>
      <c r="AK33" s="74"/>
      <c r="BA33" s="74"/>
      <c r="BB33" s="74"/>
      <c r="BC33" s="74"/>
      <c r="BD33" s="74"/>
      <c r="BE33" s="74"/>
      <c r="BF33" s="74"/>
    </row>
    <row r="34" spans="1:58" ht="10.5" hidden="1" customHeight="1" x14ac:dyDescent="0.15">
      <c r="A34" s="77"/>
      <c r="B34" s="655"/>
      <c r="C34" s="656"/>
      <c r="D34" s="656"/>
      <c r="E34" s="657"/>
      <c r="F34" s="650"/>
      <c r="G34" s="651"/>
      <c r="H34" s="98"/>
      <c r="I34" s="474"/>
      <c r="J34" s="474"/>
      <c r="K34" s="474"/>
      <c r="L34" s="474"/>
      <c r="M34" s="474"/>
      <c r="N34" s="474"/>
      <c r="O34" s="99"/>
      <c r="P34" s="450"/>
      <c r="Q34" s="451"/>
      <c r="R34" s="451"/>
      <c r="S34" s="94" t="s">
        <v>15</v>
      </c>
      <c r="T34" s="96"/>
      <c r="U34" s="474"/>
      <c r="V34" s="474"/>
      <c r="W34" s="474"/>
      <c r="X34" s="474"/>
      <c r="Y34" s="474"/>
      <c r="Z34" s="474"/>
      <c r="AA34" s="474"/>
      <c r="AB34" s="474"/>
      <c r="AC34" s="474"/>
      <c r="AD34" s="97"/>
      <c r="AE34" s="450"/>
      <c r="AF34" s="451"/>
      <c r="AG34" s="451"/>
      <c r="AH34" s="95" t="s">
        <v>15</v>
      </c>
      <c r="AI34" s="1"/>
      <c r="AK34" s="74"/>
      <c r="BA34" s="74"/>
      <c r="BB34" s="74"/>
      <c r="BC34" s="74"/>
      <c r="BD34" s="74"/>
      <c r="BE34" s="74"/>
      <c r="BF34" s="74"/>
    </row>
    <row r="35" spans="1:58" ht="10.5" hidden="1" customHeight="1" x14ac:dyDescent="0.15">
      <c r="A35" s="77"/>
      <c r="B35" s="655"/>
      <c r="C35" s="656"/>
      <c r="D35" s="656"/>
      <c r="E35" s="657"/>
      <c r="F35" s="650"/>
      <c r="G35" s="651"/>
      <c r="H35" s="100"/>
      <c r="I35" s="474"/>
      <c r="J35" s="474"/>
      <c r="K35" s="474"/>
      <c r="L35" s="474"/>
      <c r="M35" s="474"/>
      <c r="N35" s="474"/>
      <c r="O35" s="99"/>
      <c r="P35" s="450"/>
      <c r="Q35" s="451"/>
      <c r="R35" s="451"/>
      <c r="S35" s="94" t="s">
        <v>15</v>
      </c>
      <c r="T35" s="96"/>
      <c r="U35" s="474"/>
      <c r="V35" s="474"/>
      <c r="W35" s="474"/>
      <c r="X35" s="474"/>
      <c r="Y35" s="474"/>
      <c r="Z35" s="474"/>
      <c r="AA35" s="474"/>
      <c r="AB35" s="474"/>
      <c r="AC35" s="474"/>
      <c r="AD35" s="97"/>
      <c r="AE35" s="450"/>
      <c r="AF35" s="451"/>
      <c r="AG35" s="451"/>
      <c r="AH35" s="95" t="s">
        <v>15</v>
      </c>
      <c r="AI35" s="1"/>
      <c r="AK35" s="74"/>
      <c r="BA35" s="74"/>
      <c r="BB35" s="74"/>
      <c r="BC35" s="74"/>
      <c r="BD35" s="74"/>
      <c r="BE35" s="74"/>
      <c r="BF35" s="74"/>
    </row>
    <row r="36" spans="1:58" ht="10.5" hidden="1" customHeight="1" x14ac:dyDescent="0.15">
      <c r="A36" s="77"/>
      <c r="B36" s="655"/>
      <c r="C36" s="656"/>
      <c r="D36" s="656"/>
      <c r="E36" s="657"/>
      <c r="F36" s="650"/>
      <c r="G36" s="651"/>
      <c r="H36" s="100"/>
      <c r="I36" s="474"/>
      <c r="J36" s="474"/>
      <c r="K36" s="474"/>
      <c r="L36" s="474"/>
      <c r="M36" s="474"/>
      <c r="N36" s="474"/>
      <c r="O36" s="99"/>
      <c r="P36" s="450"/>
      <c r="Q36" s="451"/>
      <c r="R36" s="451"/>
      <c r="S36" s="94" t="s">
        <v>15</v>
      </c>
      <c r="T36" s="96"/>
      <c r="U36" s="474"/>
      <c r="V36" s="474"/>
      <c r="W36" s="474"/>
      <c r="X36" s="474"/>
      <c r="Y36" s="474"/>
      <c r="Z36" s="474"/>
      <c r="AA36" s="474"/>
      <c r="AB36" s="474"/>
      <c r="AC36" s="474"/>
      <c r="AD36" s="97"/>
      <c r="AE36" s="450"/>
      <c r="AF36" s="451"/>
      <c r="AG36" s="451"/>
      <c r="AH36" s="95" t="s">
        <v>15</v>
      </c>
      <c r="AI36" s="1"/>
      <c r="AK36" s="74"/>
      <c r="BA36" s="74"/>
      <c r="BB36" s="74"/>
      <c r="BC36" s="74"/>
      <c r="BD36" s="74"/>
      <c r="BE36" s="74"/>
      <c r="BF36" s="74"/>
    </row>
    <row r="37" spans="1:58" ht="10.5" hidden="1" customHeight="1" x14ac:dyDescent="0.15">
      <c r="A37" s="77"/>
      <c r="B37" s="655"/>
      <c r="C37" s="656"/>
      <c r="D37" s="656"/>
      <c r="E37" s="657"/>
      <c r="F37" s="650"/>
      <c r="G37" s="651"/>
      <c r="H37" s="98"/>
      <c r="I37" s="671"/>
      <c r="J37" s="671"/>
      <c r="K37" s="671"/>
      <c r="L37" s="671"/>
      <c r="M37" s="671"/>
      <c r="N37" s="672" t="s">
        <v>156</v>
      </c>
      <c r="O37" s="673"/>
      <c r="P37" s="450"/>
      <c r="Q37" s="451"/>
      <c r="R37" s="451"/>
      <c r="S37" s="94" t="s">
        <v>15</v>
      </c>
      <c r="T37" s="96"/>
      <c r="U37" s="474"/>
      <c r="V37" s="474"/>
      <c r="W37" s="474"/>
      <c r="X37" s="474"/>
      <c r="Y37" s="474"/>
      <c r="Z37" s="474"/>
      <c r="AA37" s="474"/>
      <c r="AB37" s="474"/>
      <c r="AC37" s="474"/>
      <c r="AD37" s="97"/>
      <c r="AE37" s="450"/>
      <c r="AF37" s="451"/>
      <c r="AG37" s="451"/>
      <c r="AH37" s="95" t="s">
        <v>15</v>
      </c>
      <c r="AI37" s="1"/>
      <c r="AK37" s="74"/>
      <c r="AL37" s="74"/>
      <c r="BA37" s="74"/>
      <c r="BB37" s="74"/>
      <c r="BC37" s="74"/>
      <c r="BD37" s="74"/>
      <c r="BE37" s="74"/>
      <c r="BF37" s="74"/>
    </row>
    <row r="38" spans="1:58" ht="10.5" hidden="1" customHeight="1" x14ac:dyDescent="0.15">
      <c r="A38" s="77"/>
      <c r="B38" s="655"/>
      <c r="C38" s="656"/>
      <c r="D38" s="656"/>
      <c r="E38" s="657"/>
      <c r="F38" s="650"/>
      <c r="G38" s="651"/>
      <c r="H38" s="100"/>
      <c r="I38" s="474"/>
      <c r="J38" s="474"/>
      <c r="K38" s="474"/>
      <c r="L38" s="474"/>
      <c r="M38" s="474"/>
      <c r="N38" s="474"/>
      <c r="O38" s="93"/>
      <c r="P38" s="450"/>
      <c r="Q38" s="451"/>
      <c r="R38" s="451"/>
      <c r="S38" s="94" t="s">
        <v>15</v>
      </c>
      <c r="T38" s="101"/>
      <c r="U38" s="102"/>
      <c r="V38" s="102"/>
      <c r="W38" s="102"/>
      <c r="X38" s="102"/>
      <c r="Y38" s="102"/>
      <c r="Z38" s="102"/>
      <c r="AA38" s="102"/>
      <c r="AB38" s="358"/>
      <c r="AC38" s="1"/>
      <c r="AD38" s="1"/>
      <c r="AE38" s="103"/>
      <c r="AF38" s="1"/>
      <c r="AG38" s="1"/>
      <c r="AH38" s="104"/>
      <c r="AI38" s="1"/>
      <c r="AK38" s="74"/>
      <c r="AL38" s="74"/>
      <c r="BA38" s="74"/>
      <c r="BB38" s="74"/>
      <c r="BC38" s="74"/>
      <c r="BD38" s="74"/>
      <c r="BE38" s="74"/>
      <c r="BF38" s="74"/>
    </row>
    <row r="39" spans="1:58" ht="10.5" hidden="1" customHeight="1" x14ac:dyDescent="0.15">
      <c r="A39" s="77"/>
      <c r="B39" s="655"/>
      <c r="C39" s="656"/>
      <c r="D39" s="656"/>
      <c r="E39" s="657"/>
      <c r="F39" s="650"/>
      <c r="G39" s="651"/>
      <c r="H39" s="105"/>
      <c r="I39" s="663"/>
      <c r="J39" s="663"/>
      <c r="K39" s="663"/>
      <c r="L39" s="663"/>
      <c r="M39" s="663"/>
      <c r="N39" s="669" t="s">
        <v>153</v>
      </c>
      <c r="O39" s="670"/>
      <c r="P39" s="450"/>
      <c r="Q39" s="451"/>
      <c r="R39" s="451"/>
      <c r="S39" s="94" t="s">
        <v>15</v>
      </c>
      <c r="T39" s="101"/>
      <c r="U39" s="102"/>
      <c r="V39" s="102"/>
      <c r="W39" s="102"/>
      <c r="X39" s="102"/>
      <c r="Y39" s="102"/>
      <c r="Z39" s="102"/>
      <c r="AA39" s="102"/>
      <c r="AB39" s="358"/>
      <c r="AC39" s="1"/>
      <c r="AD39" s="1"/>
      <c r="AE39" s="106"/>
      <c r="AF39" s="1"/>
      <c r="AG39" s="1"/>
      <c r="AH39" s="104"/>
      <c r="AI39" s="1"/>
      <c r="AK39" s="74"/>
      <c r="AL39" s="74"/>
      <c r="BA39" s="74"/>
      <c r="BB39" s="74"/>
      <c r="BC39" s="74"/>
      <c r="BD39" s="74"/>
      <c r="BE39" s="74"/>
      <c r="BF39" s="74"/>
    </row>
    <row r="40" spans="1:58" ht="10.5" hidden="1" customHeight="1" x14ac:dyDescent="0.15">
      <c r="A40" s="77"/>
      <c r="B40" s="658"/>
      <c r="C40" s="659"/>
      <c r="D40" s="659"/>
      <c r="E40" s="660"/>
      <c r="F40" s="107"/>
      <c r="G40" s="661" t="s">
        <v>144</v>
      </c>
      <c r="H40" s="661"/>
      <c r="I40" s="661"/>
      <c r="J40" s="661"/>
      <c r="K40" s="661"/>
      <c r="L40" s="661"/>
      <c r="M40" s="661"/>
      <c r="N40" s="662"/>
      <c r="O40" s="108"/>
      <c r="P40" s="506"/>
      <c r="Q40" s="507"/>
      <c r="R40" s="507"/>
      <c r="S40" s="109" t="s">
        <v>15</v>
      </c>
      <c r="T40" s="110"/>
      <c r="U40" s="102"/>
      <c r="V40" s="102"/>
      <c r="W40" s="102"/>
      <c r="X40" s="102"/>
      <c r="Y40" s="102"/>
      <c r="Z40" s="102"/>
      <c r="AA40" s="102"/>
      <c r="AB40" s="358"/>
      <c r="AC40" s="1"/>
      <c r="AD40" s="1"/>
      <c r="AE40" s="106"/>
      <c r="AF40" s="1"/>
      <c r="AG40" s="1"/>
      <c r="AH40" s="104"/>
      <c r="AI40" s="1"/>
      <c r="AK40" s="74"/>
      <c r="AL40" s="74"/>
      <c r="BA40" s="74"/>
      <c r="BB40" s="74"/>
      <c r="BC40" s="74"/>
      <c r="BD40" s="74"/>
      <c r="BE40" s="74"/>
      <c r="BF40" s="74"/>
    </row>
    <row r="41" spans="1:58" ht="10.5" hidden="1" customHeight="1" x14ac:dyDescent="0.15">
      <c r="A41" s="77"/>
      <c r="B41" s="652" t="s">
        <v>151</v>
      </c>
      <c r="C41" s="653"/>
      <c r="D41" s="653"/>
      <c r="E41" s="654"/>
      <c r="F41" s="778" t="s">
        <v>61</v>
      </c>
      <c r="G41" s="779"/>
      <c r="H41" s="111"/>
      <c r="I41" s="674"/>
      <c r="J41" s="674"/>
      <c r="K41" s="674"/>
      <c r="L41" s="674"/>
      <c r="M41" s="674"/>
      <c r="N41" s="666" t="s">
        <v>157</v>
      </c>
      <c r="O41" s="667"/>
      <c r="P41" s="648"/>
      <c r="Q41" s="649"/>
      <c r="R41" s="649"/>
      <c r="S41" s="88" t="s">
        <v>15</v>
      </c>
      <c r="T41" s="112"/>
      <c r="U41" s="647"/>
      <c r="V41" s="647"/>
      <c r="W41" s="647"/>
      <c r="X41" s="647"/>
      <c r="Y41" s="647"/>
      <c r="Z41" s="647"/>
      <c r="AA41" s="647"/>
      <c r="AB41" s="647"/>
      <c r="AC41" s="647"/>
      <c r="AD41" s="90"/>
      <c r="AE41" s="448"/>
      <c r="AF41" s="449"/>
      <c r="AG41" s="449"/>
      <c r="AH41" s="91" t="s">
        <v>15</v>
      </c>
      <c r="AI41" s="1"/>
      <c r="AK41" s="74"/>
      <c r="AL41" s="74"/>
      <c r="BA41" s="74"/>
      <c r="BB41" s="74"/>
      <c r="BC41" s="74"/>
      <c r="BD41" s="74"/>
      <c r="BE41" s="74"/>
      <c r="BF41" s="74"/>
    </row>
    <row r="42" spans="1:58" ht="10.5" hidden="1" customHeight="1" x14ac:dyDescent="0.15">
      <c r="A42" s="77"/>
      <c r="B42" s="658"/>
      <c r="C42" s="659"/>
      <c r="D42" s="659"/>
      <c r="E42" s="660"/>
      <c r="F42" s="780"/>
      <c r="G42" s="781"/>
      <c r="H42" s="113"/>
      <c r="I42" s="661"/>
      <c r="J42" s="661"/>
      <c r="K42" s="661"/>
      <c r="L42" s="661"/>
      <c r="M42" s="661"/>
      <c r="N42" s="664" t="s">
        <v>153</v>
      </c>
      <c r="O42" s="665"/>
      <c r="P42" s="506"/>
      <c r="Q42" s="507"/>
      <c r="R42" s="507"/>
      <c r="S42" s="109" t="s">
        <v>15</v>
      </c>
      <c r="T42" s="114"/>
      <c r="U42" s="115"/>
      <c r="V42" s="115"/>
      <c r="W42" s="115"/>
      <c r="X42" s="115"/>
      <c r="Y42" s="115"/>
      <c r="Z42" s="115"/>
      <c r="AA42" s="115"/>
      <c r="AB42" s="115"/>
      <c r="AC42" s="115"/>
      <c r="AD42" s="115"/>
      <c r="AE42" s="116"/>
      <c r="AF42" s="115"/>
      <c r="AG42" s="115"/>
      <c r="AH42" s="117"/>
      <c r="AI42" s="1"/>
      <c r="AK42" s="74"/>
      <c r="AL42" s="74"/>
      <c r="BA42" s="74"/>
      <c r="BB42" s="74"/>
      <c r="BC42" s="74"/>
      <c r="BD42" s="74"/>
      <c r="BE42" s="74"/>
      <c r="BF42" s="74"/>
    </row>
    <row r="43" spans="1:58" ht="10.5" hidden="1" customHeight="1" x14ac:dyDescent="0.15">
      <c r="A43" s="77"/>
      <c r="B43" s="652" t="s">
        <v>152</v>
      </c>
      <c r="C43" s="653"/>
      <c r="D43" s="653"/>
      <c r="E43" s="654"/>
      <c r="F43" s="782"/>
      <c r="G43" s="783"/>
      <c r="H43" s="783"/>
      <c r="I43" s="783"/>
      <c r="J43" s="783"/>
      <c r="K43" s="783"/>
      <c r="L43" s="783"/>
      <c r="M43" s="783"/>
      <c r="N43" s="783"/>
      <c r="O43" s="783"/>
      <c r="P43" s="783"/>
      <c r="Q43" s="783"/>
      <c r="R43" s="783"/>
      <c r="S43" s="784"/>
      <c r="T43" s="89"/>
      <c r="U43" s="647"/>
      <c r="V43" s="647"/>
      <c r="W43" s="647"/>
      <c r="X43" s="647"/>
      <c r="Y43" s="647"/>
      <c r="Z43" s="647"/>
      <c r="AA43" s="647"/>
      <c r="AB43" s="647"/>
      <c r="AC43" s="647"/>
      <c r="AD43" s="90"/>
      <c r="AE43" s="448"/>
      <c r="AF43" s="449"/>
      <c r="AG43" s="449"/>
      <c r="AH43" s="91" t="s">
        <v>15</v>
      </c>
      <c r="AI43" s="1"/>
      <c r="AK43" s="74"/>
      <c r="AL43" s="74"/>
      <c r="AM43" s="74"/>
      <c r="BA43" s="74"/>
      <c r="BB43" s="74"/>
      <c r="BC43" s="74"/>
      <c r="BD43" s="74"/>
      <c r="BE43" s="74"/>
      <c r="BF43" s="74"/>
    </row>
    <row r="44" spans="1:58" ht="10.5" hidden="1" customHeight="1" x14ac:dyDescent="0.15">
      <c r="A44" s="77"/>
      <c r="B44" s="655"/>
      <c r="C44" s="656"/>
      <c r="D44" s="656"/>
      <c r="E44" s="657"/>
      <c r="F44" s="785"/>
      <c r="G44" s="786"/>
      <c r="H44" s="786"/>
      <c r="I44" s="786"/>
      <c r="J44" s="786"/>
      <c r="K44" s="786"/>
      <c r="L44" s="786"/>
      <c r="M44" s="786"/>
      <c r="N44" s="786"/>
      <c r="O44" s="786"/>
      <c r="P44" s="786"/>
      <c r="Q44" s="786"/>
      <c r="R44" s="786"/>
      <c r="S44" s="787"/>
      <c r="T44" s="96"/>
      <c r="U44" s="474"/>
      <c r="V44" s="474"/>
      <c r="W44" s="474"/>
      <c r="X44" s="474"/>
      <c r="Y44" s="474"/>
      <c r="Z44" s="474"/>
      <c r="AA44" s="474"/>
      <c r="AB44" s="474"/>
      <c r="AC44" s="474"/>
      <c r="AD44" s="97"/>
      <c r="AE44" s="450"/>
      <c r="AF44" s="451"/>
      <c r="AG44" s="451"/>
      <c r="AH44" s="95" t="s">
        <v>15</v>
      </c>
      <c r="AI44" s="1"/>
      <c r="AK44" s="74"/>
      <c r="AL44" s="74"/>
      <c r="AM44" s="74"/>
      <c r="BA44" s="74"/>
      <c r="BB44" s="74"/>
      <c r="BC44" s="74"/>
      <c r="BD44" s="74"/>
      <c r="BE44" s="74"/>
      <c r="BF44" s="74"/>
    </row>
    <row r="45" spans="1:58" ht="10.5" hidden="1" customHeight="1" x14ac:dyDescent="0.15">
      <c r="A45" s="77"/>
      <c r="B45" s="655"/>
      <c r="C45" s="656"/>
      <c r="D45" s="656"/>
      <c r="E45" s="657"/>
      <c r="F45" s="785"/>
      <c r="G45" s="786"/>
      <c r="H45" s="786"/>
      <c r="I45" s="786"/>
      <c r="J45" s="786"/>
      <c r="K45" s="786"/>
      <c r="L45" s="786"/>
      <c r="M45" s="786"/>
      <c r="N45" s="786"/>
      <c r="O45" s="786"/>
      <c r="P45" s="786"/>
      <c r="Q45" s="786"/>
      <c r="R45" s="786"/>
      <c r="S45" s="787"/>
      <c r="T45" s="96"/>
      <c r="U45" s="474"/>
      <c r="V45" s="474"/>
      <c r="W45" s="474"/>
      <c r="X45" s="474"/>
      <c r="Y45" s="474"/>
      <c r="Z45" s="474"/>
      <c r="AA45" s="474"/>
      <c r="AB45" s="474"/>
      <c r="AC45" s="474"/>
      <c r="AD45" s="97"/>
      <c r="AE45" s="450"/>
      <c r="AF45" s="451"/>
      <c r="AG45" s="451"/>
      <c r="AH45" s="95" t="s">
        <v>15</v>
      </c>
      <c r="AI45" s="1"/>
      <c r="AK45" s="74"/>
      <c r="AL45" s="74"/>
      <c r="AM45" s="74"/>
      <c r="BA45" s="74"/>
      <c r="BB45" s="74"/>
      <c r="BC45" s="74"/>
      <c r="BD45" s="74"/>
      <c r="BE45" s="74"/>
      <c r="BF45" s="74"/>
    </row>
    <row r="46" spans="1:58" ht="10.5" hidden="1" customHeight="1" x14ac:dyDescent="0.15">
      <c r="A46" s="77"/>
      <c r="B46" s="658"/>
      <c r="C46" s="659"/>
      <c r="D46" s="659"/>
      <c r="E46" s="660"/>
      <c r="F46" s="788"/>
      <c r="G46" s="789"/>
      <c r="H46" s="789"/>
      <c r="I46" s="789"/>
      <c r="J46" s="789"/>
      <c r="K46" s="789"/>
      <c r="L46" s="789"/>
      <c r="M46" s="789"/>
      <c r="N46" s="789"/>
      <c r="O46" s="789"/>
      <c r="P46" s="789"/>
      <c r="Q46" s="789"/>
      <c r="R46" s="789"/>
      <c r="S46" s="790"/>
      <c r="T46" s="118"/>
      <c r="U46" s="661"/>
      <c r="V46" s="661"/>
      <c r="W46" s="661"/>
      <c r="X46" s="661"/>
      <c r="Y46" s="661"/>
      <c r="Z46" s="661"/>
      <c r="AA46" s="661"/>
      <c r="AB46" s="661"/>
      <c r="AC46" s="661"/>
      <c r="AD46" s="119"/>
      <c r="AE46" s="506"/>
      <c r="AF46" s="507"/>
      <c r="AG46" s="507"/>
      <c r="AH46" s="120" t="s">
        <v>15</v>
      </c>
      <c r="AI46" s="1"/>
      <c r="AK46" s="74"/>
      <c r="AL46" s="74"/>
      <c r="AM46" s="74"/>
      <c r="BA46" s="74"/>
      <c r="BB46" s="74"/>
      <c r="BC46" s="74"/>
      <c r="BD46" s="74"/>
      <c r="BE46" s="74"/>
      <c r="BF46" s="74"/>
    </row>
    <row r="47" spans="1:58" ht="10.5" hidden="1" customHeight="1" x14ac:dyDescent="0.15">
      <c r="A47" s="77"/>
      <c r="B47" s="652" t="s">
        <v>62</v>
      </c>
      <c r="C47" s="798"/>
      <c r="D47" s="798"/>
      <c r="E47" s="798"/>
      <c r="F47" s="798"/>
      <c r="G47" s="798"/>
      <c r="H47" s="798"/>
      <c r="I47" s="798"/>
      <c r="J47" s="798"/>
      <c r="K47" s="798"/>
      <c r="L47" s="798"/>
      <c r="M47" s="798"/>
      <c r="N47" s="798"/>
      <c r="O47" s="798"/>
      <c r="P47" s="798"/>
      <c r="Q47" s="798"/>
      <c r="R47" s="798"/>
      <c r="S47" s="798"/>
      <c r="T47" s="121"/>
      <c r="U47" s="647"/>
      <c r="V47" s="647"/>
      <c r="W47" s="647"/>
      <c r="X47" s="647"/>
      <c r="Y47" s="647"/>
      <c r="Z47" s="647"/>
      <c r="AA47" s="647"/>
      <c r="AB47" s="647"/>
      <c r="AC47" s="647"/>
      <c r="AD47" s="90"/>
      <c r="AE47" s="448"/>
      <c r="AF47" s="449"/>
      <c r="AG47" s="449"/>
      <c r="AH47" s="91" t="s">
        <v>15</v>
      </c>
      <c r="AI47" s="1"/>
      <c r="AK47" s="74"/>
      <c r="AL47" s="74"/>
      <c r="AM47" s="74"/>
      <c r="BA47" s="74"/>
      <c r="BB47" s="74"/>
      <c r="BC47" s="74"/>
      <c r="BD47" s="74"/>
      <c r="BE47" s="74"/>
      <c r="BF47" s="74"/>
    </row>
    <row r="48" spans="1:58" ht="10.5" hidden="1" customHeight="1" x14ac:dyDescent="0.15">
      <c r="A48" s="77"/>
      <c r="B48" s="799"/>
      <c r="C48" s="800"/>
      <c r="D48" s="800"/>
      <c r="E48" s="800"/>
      <c r="F48" s="800"/>
      <c r="G48" s="800"/>
      <c r="H48" s="800"/>
      <c r="I48" s="800"/>
      <c r="J48" s="800"/>
      <c r="K48" s="800"/>
      <c r="L48" s="800"/>
      <c r="M48" s="800"/>
      <c r="N48" s="800"/>
      <c r="O48" s="800"/>
      <c r="P48" s="800"/>
      <c r="Q48" s="800"/>
      <c r="R48" s="800"/>
      <c r="S48" s="800"/>
      <c r="T48" s="122"/>
      <c r="U48" s="474"/>
      <c r="V48" s="474"/>
      <c r="W48" s="474"/>
      <c r="X48" s="474"/>
      <c r="Y48" s="474"/>
      <c r="Z48" s="474"/>
      <c r="AA48" s="474"/>
      <c r="AB48" s="474"/>
      <c r="AC48" s="474"/>
      <c r="AD48" s="97"/>
      <c r="AE48" s="450"/>
      <c r="AF48" s="451"/>
      <c r="AG48" s="451"/>
      <c r="AH48" s="95" t="s">
        <v>15</v>
      </c>
      <c r="AI48" s="1"/>
      <c r="AK48" s="74"/>
      <c r="AL48" s="74"/>
      <c r="AM48" s="74"/>
      <c r="BA48" s="74"/>
      <c r="BB48" s="74"/>
      <c r="BC48" s="74"/>
      <c r="BD48" s="74"/>
      <c r="BE48" s="74"/>
      <c r="BF48" s="74"/>
    </row>
    <row r="49" spans="1:58" ht="10.5" hidden="1" customHeight="1" x14ac:dyDescent="0.15">
      <c r="A49" s="1"/>
      <c r="B49" s="801"/>
      <c r="C49" s="802"/>
      <c r="D49" s="802"/>
      <c r="E49" s="802"/>
      <c r="F49" s="802"/>
      <c r="G49" s="802"/>
      <c r="H49" s="802"/>
      <c r="I49" s="802"/>
      <c r="J49" s="802"/>
      <c r="K49" s="802"/>
      <c r="L49" s="802"/>
      <c r="M49" s="802"/>
      <c r="N49" s="802"/>
      <c r="O49" s="802"/>
      <c r="P49" s="802"/>
      <c r="Q49" s="802"/>
      <c r="R49" s="802"/>
      <c r="S49" s="802"/>
      <c r="T49" s="107"/>
      <c r="U49" s="791"/>
      <c r="V49" s="791"/>
      <c r="W49" s="791"/>
      <c r="X49" s="791"/>
      <c r="Y49" s="791"/>
      <c r="Z49" s="791"/>
      <c r="AA49" s="791"/>
      <c r="AB49" s="791"/>
      <c r="AC49" s="791"/>
      <c r="AD49" s="119"/>
      <c r="AE49" s="506"/>
      <c r="AF49" s="507"/>
      <c r="AG49" s="507"/>
      <c r="AH49" s="120" t="s">
        <v>15</v>
      </c>
      <c r="AI49" s="1"/>
      <c r="AK49" s="74"/>
      <c r="AL49" s="74"/>
      <c r="AM49" s="74"/>
      <c r="BA49" s="74"/>
      <c r="BB49" s="74"/>
      <c r="BC49" s="74"/>
      <c r="BD49" s="74"/>
      <c r="BE49" s="74"/>
      <c r="BF49" s="74"/>
    </row>
    <row r="50" spans="1:58" ht="10.5" hidden="1" customHeight="1" x14ac:dyDescent="0.15">
      <c r="A50" s="1"/>
      <c r="B50" s="123" t="s">
        <v>140</v>
      </c>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K50" s="74"/>
      <c r="AL50" s="74"/>
      <c r="AM50" s="74"/>
      <c r="AN50" s="74"/>
      <c r="AO50" s="74"/>
      <c r="AP50" s="74"/>
      <c r="AQ50" s="74"/>
      <c r="AR50" s="74"/>
      <c r="AS50" s="74"/>
      <c r="AT50" s="74"/>
      <c r="AU50" s="74"/>
      <c r="AV50" s="74"/>
      <c r="AW50" s="74"/>
      <c r="AX50" s="74"/>
      <c r="AY50" s="74"/>
      <c r="AZ50" s="74"/>
      <c r="BA50" s="74"/>
      <c r="BB50" s="74"/>
      <c r="BC50" s="74"/>
      <c r="BD50" s="74"/>
      <c r="BE50" s="74"/>
      <c r="BF50" s="74"/>
    </row>
    <row r="51" spans="1:58" ht="10.5" hidden="1" customHeight="1" x14ac:dyDescent="0.15">
      <c r="A51" s="1"/>
      <c r="B51" s="124" t="s">
        <v>141</v>
      </c>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row>
    <row r="52" spans="1:58" ht="10.5" hidden="1" customHeight="1" x14ac:dyDescent="0.15">
      <c r="A52" s="1"/>
      <c r="B52" s="124" t="s">
        <v>139</v>
      </c>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row>
    <row r="53" spans="1:58" ht="10.5" hidden="1" customHeight="1" x14ac:dyDescent="0.15">
      <c r="A53" s="1"/>
      <c r="B53" s="125"/>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row>
    <row r="54" spans="1:58" ht="10.5" hidden="1" customHeight="1" x14ac:dyDescent="0.15">
      <c r="A54" s="2">
        <v>1</v>
      </c>
      <c r="B54" s="494" t="s">
        <v>0</v>
      </c>
      <c r="C54" s="494"/>
      <c r="D54" s="494"/>
      <c r="E54" s="494"/>
      <c r="F54" s="494"/>
      <c r="G54" s="494"/>
      <c r="H54" s="491" t="str">
        <f>IF($H$3="","",$H$3)</f>
        <v/>
      </c>
      <c r="I54" s="492"/>
      <c r="J54" s="493"/>
      <c r="K54" s="1"/>
      <c r="L54" s="515" t="str">
        <f>IF(tourokukbn="","",IF(tourokukbn=1,IF(headofficename="","",headofficename),IF(branchname="","",branchname)))</f>
        <v/>
      </c>
      <c r="M54" s="516"/>
      <c r="N54" s="516"/>
      <c r="O54" s="516"/>
      <c r="P54" s="516"/>
      <c r="Q54" s="516"/>
      <c r="R54" s="516"/>
      <c r="S54" s="516"/>
      <c r="T54" s="516"/>
      <c r="U54" s="516"/>
      <c r="V54" s="516"/>
      <c r="W54" s="516"/>
      <c r="X54" s="516"/>
      <c r="Y54" s="516"/>
      <c r="Z54" s="516"/>
      <c r="AA54" s="516"/>
      <c r="AB54" s="516"/>
      <c r="AC54" s="516"/>
      <c r="AD54" s="516"/>
      <c r="AE54" s="516"/>
      <c r="AF54" s="516"/>
      <c r="AG54" s="516"/>
      <c r="AH54" s="516"/>
      <c r="AI54" s="1"/>
    </row>
    <row r="55" spans="1:58" ht="9.75" customHeight="1" x14ac:dyDescent="0.15">
      <c r="A55" s="72"/>
      <c r="B55" s="71"/>
      <c r="C55" s="71"/>
      <c r="D55" s="71"/>
      <c r="E55" s="71"/>
      <c r="F55" s="71"/>
      <c r="G55" s="71"/>
      <c r="H55" s="71"/>
      <c r="I55" s="71"/>
      <c r="J55" s="77"/>
      <c r="K55" s="77"/>
      <c r="L55" s="77"/>
      <c r="M55" s="77"/>
      <c r="N55" s="77"/>
      <c r="O55" s="77"/>
      <c r="P55" s="77"/>
      <c r="Q55" s="77"/>
      <c r="R55" s="77"/>
      <c r="S55" s="77"/>
      <c r="T55" s="77"/>
      <c r="U55" s="77"/>
      <c r="V55" s="77"/>
      <c r="W55" s="77"/>
      <c r="X55" s="77"/>
      <c r="Y55" s="77"/>
      <c r="Z55" s="77"/>
      <c r="AA55" s="77"/>
      <c r="AB55" s="77"/>
      <c r="AC55" s="77"/>
      <c r="AD55" s="77"/>
      <c r="AE55" s="77"/>
      <c r="AF55" s="77"/>
      <c r="AG55" s="77"/>
      <c r="AH55" s="77"/>
      <c r="AI55" s="1"/>
    </row>
    <row r="56" spans="1:58" ht="20.100000000000001" customHeight="1" x14ac:dyDescent="0.15">
      <c r="A56" s="126">
        <v>3</v>
      </c>
      <c r="B56" s="494" t="s">
        <v>11</v>
      </c>
      <c r="C56" s="494"/>
      <c r="D56" s="494"/>
      <c r="E56" s="494"/>
      <c r="F56" s="494"/>
      <c r="G56" s="494"/>
      <c r="H56" s="528"/>
      <c r="I56" s="528"/>
      <c r="J56" s="528"/>
      <c r="K56" s="127" t="str">
        <f>IFERROR(VLOOKUP(syozaikbn,$AN$56:$AO$63,2,FALSE),"")</f>
        <v/>
      </c>
      <c r="L56" s="1"/>
      <c r="M56" s="1"/>
      <c r="N56" s="1"/>
      <c r="O56" s="1"/>
      <c r="P56" s="1"/>
      <c r="Q56" s="1"/>
      <c r="R56" s="1"/>
      <c r="S56" s="1"/>
      <c r="T56" s="1"/>
      <c r="U56" s="1"/>
      <c r="V56" s="1"/>
      <c r="W56" s="1"/>
      <c r="X56" s="1"/>
      <c r="Y56" s="1"/>
      <c r="Z56" s="1"/>
      <c r="AA56" s="1"/>
      <c r="AB56" s="1"/>
      <c r="AC56" s="1"/>
      <c r="AD56" s="1"/>
      <c r="AE56" s="1"/>
      <c r="AF56" s="1"/>
      <c r="AG56" s="1"/>
      <c r="AH56" s="1"/>
      <c r="AI56" s="1"/>
      <c r="AN56" s="147">
        <v>1</v>
      </c>
      <c r="AO56" s="147" t="s">
        <v>475</v>
      </c>
    </row>
    <row r="57" spans="1:58" s="146" customFormat="1" ht="15" customHeight="1" x14ac:dyDescent="0.15">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8" t="s">
        <v>349</v>
      </c>
      <c r="AC57" s="145">
        <v>3</v>
      </c>
      <c r="AD57" s="127" t="s">
        <v>412</v>
      </c>
      <c r="AE57" s="127"/>
      <c r="AF57" s="127"/>
      <c r="AG57" s="127"/>
      <c r="AH57" s="127"/>
      <c r="AI57" s="127"/>
      <c r="AJ57" s="428"/>
      <c r="AN57" s="147">
        <v>2</v>
      </c>
      <c r="AO57" s="147" t="s">
        <v>372</v>
      </c>
    </row>
    <row r="58" spans="1:58" ht="20.100000000000001" customHeight="1" x14ac:dyDescent="0.15">
      <c r="A58" s="423">
        <v>4</v>
      </c>
      <c r="B58" s="424" t="s">
        <v>483</v>
      </c>
      <c r="C58" s="424"/>
      <c r="D58" s="424"/>
      <c r="E58" s="424"/>
      <c r="F58" s="424"/>
      <c r="G58" s="424"/>
      <c r="H58" s="424"/>
      <c r="I58" s="424"/>
      <c r="J58" s="424"/>
      <c r="K58" s="424"/>
      <c r="L58" s="424"/>
      <c r="M58" s="424"/>
      <c r="N58" s="424"/>
      <c r="O58" s="424"/>
      <c r="P58" s="424"/>
      <c r="Q58" s="424"/>
      <c r="R58" s="424"/>
      <c r="S58" s="424"/>
      <c r="T58" s="424"/>
      <c r="U58" s="424"/>
      <c r="V58" s="424"/>
      <c r="W58" s="424"/>
      <c r="X58" s="424"/>
      <c r="Y58" s="424"/>
      <c r="Z58" s="424"/>
      <c r="AA58" s="424"/>
      <c r="AB58" s="424"/>
      <c r="AC58" s="424"/>
      <c r="AD58" s="424"/>
      <c r="AE58" s="424"/>
      <c r="AF58" s="424"/>
      <c r="AG58" s="424"/>
      <c r="AH58" s="1"/>
      <c r="AI58" s="1"/>
      <c r="AN58" s="147">
        <v>3</v>
      </c>
      <c r="AO58" s="147" t="s">
        <v>476</v>
      </c>
    </row>
    <row r="59" spans="1:58" ht="20.100000000000001" customHeight="1" x14ac:dyDescent="0.15">
      <c r="A59" s="425"/>
      <c r="B59" s="495" t="s">
        <v>484</v>
      </c>
      <c r="C59" s="496"/>
      <c r="D59" s="496" t="s">
        <v>485</v>
      </c>
      <c r="E59" s="496"/>
      <c r="F59" s="476" t="s">
        <v>486</v>
      </c>
      <c r="G59" s="477"/>
      <c r="H59" s="477"/>
      <c r="I59" s="477"/>
      <c r="J59" s="477"/>
      <c r="K59" s="477"/>
      <c r="L59" s="477"/>
      <c r="M59" s="477"/>
      <c r="N59" s="477"/>
      <c r="O59" s="477"/>
      <c r="P59" s="477"/>
      <c r="Q59" s="477"/>
      <c r="R59" s="477"/>
      <c r="S59" s="477"/>
      <c r="T59" s="477"/>
      <c r="U59" s="477"/>
      <c r="V59" s="477"/>
      <c r="W59" s="477"/>
      <c r="X59" s="477"/>
      <c r="Y59" s="477"/>
      <c r="Z59" s="477"/>
      <c r="AA59" s="477"/>
      <c r="AB59" s="477"/>
      <c r="AC59" s="477"/>
      <c r="AD59" s="477"/>
      <c r="AE59" s="477"/>
      <c r="AF59" s="477"/>
      <c r="AG59" s="478"/>
      <c r="AH59"/>
      <c r="AI59" s="1"/>
      <c r="AN59" s="147">
        <v>4</v>
      </c>
      <c r="AO59" s="147" t="s">
        <v>373</v>
      </c>
    </row>
    <row r="60" spans="1:58" ht="20.100000000000001" customHeight="1" x14ac:dyDescent="0.15">
      <c r="A60" s="424"/>
      <c r="B60" s="497"/>
      <c r="C60" s="498"/>
      <c r="D60" s="498"/>
      <c r="E60" s="498"/>
      <c r="F60" s="473" t="s">
        <v>487</v>
      </c>
      <c r="G60" s="473"/>
      <c r="H60" s="473" t="s">
        <v>488</v>
      </c>
      <c r="I60" s="473"/>
      <c r="J60" s="473" t="s">
        <v>489</v>
      </c>
      <c r="K60" s="473"/>
      <c r="L60" s="473" t="s">
        <v>490</v>
      </c>
      <c r="M60" s="473"/>
      <c r="N60" s="479" t="s">
        <v>491</v>
      </c>
      <c r="O60" s="480"/>
      <c r="P60" s="473" t="s">
        <v>492</v>
      </c>
      <c r="Q60" s="473"/>
      <c r="R60" s="473" t="s">
        <v>493</v>
      </c>
      <c r="S60" s="473"/>
      <c r="T60" s="473" t="s">
        <v>494</v>
      </c>
      <c r="U60" s="473"/>
      <c r="V60" s="473" t="s">
        <v>495</v>
      </c>
      <c r="W60" s="473"/>
      <c r="X60" s="473" t="s">
        <v>496</v>
      </c>
      <c r="Y60" s="473"/>
      <c r="Z60" s="473" t="s">
        <v>497</v>
      </c>
      <c r="AA60" s="473"/>
      <c r="AB60" s="479" t="s">
        <v>498</v>
      </c>
      <c r="AC60" s="480"/>
      <c r="AD60" s="479" t="s">
        <v>499</v>
      </c>
      <c r="AE60" s="480"/>
      <c r="AF60" s="479" t="s">
        <v>500</v>
      </c>
      <c r="AG60" s="483"/>
      <c r="AH60"/>
      <c r="AI60" s="1"/>
      <c r="AK60" s="73">
        <v>1</v>
      </c>
      <c r="AL60" s="73" t="s">
        <v>311</v>
      </c>
      <c r="AN60" s="147">
        <v>5</v>
      </c>
      <c r="AO60" s="147" t="s">
        <v>477</v>
      </c>
    </row>
    <row r="61" spans="1:58" ht="20.100000000000001" customHeight="1" x14ac:dyDescent="0.15">
      <c r="A61" s="424"/>
      <c r="B61" s="499"/>
      <c r="C61" s="459"/>
      <c r="D61" s="458"/>
      <c r="E61" s="457"/>
      <c r="F61" s="459"/>
      <c r="G61" s="459"/>
      <c r="H61" s="459"/>
      <c r="I61" s="457"/>
      <c r="J61" s="459"/>
      <c r="K61" s="457"/>
      <c r="L61" s="459"/>
      <c r="M61" s="459"/>
      <c r="N61" s="457"/>
      <c r="O61" s="458"/>
      <c r="P61" s="458"/>
      <c r="Q61" s="459"/>
      <c r="R61" s="459"/>
      <c r="S61" s="459"/>
      <c r="T61" s="510"/>
      <c r="U61" s="510"/>
      <c r="V61" s="510"/>
      <c r="W61" s="510"/>
      <c r="X61" s="510"/>
      <c r="Y61" s="510"/>
      <c r="Z61" s="510"/>
      <c r="AA61" s="510"/>
      <c r="AB61" s="481"/>
      <c r="AC61" s="482"/>
      <c r="AD61" s="481"/>
      <c r="AE61" s="482"/>
      <c r="AF61" s="481"/>
      <c r="AG61" s="484"/>
      <c r="AH61"/>
      <c r="AI61" s="1"/>
      <c r="AN61" s="147">
        <v>6</v>
      </c>
      <c r="AO61" s="147" t="s">
        <v>478</v>
      </c>
    </row>
    <row r="62" spans="1:58" ht="20.100000000000001" customHeight="1" x14ac:dyDescent="0.15">
      <c r="A62" s="424"/>
      <c r="B62" s="424"/>
      <c r="C62" s="424"/>
      <c r="D62" s="424"/>
      <c r="E62" s="424"/>
      <c r="F62" s="424"/>
      <c r="G62" s="424"/>
      <c r="H62" s="424"/>
      <c r="I62" s="424"/>
      <c r="J62" s="424"/>
      <c r="K62" s="424"/>
      <c r="L62" s="424"/>
      <c r="M62" s="424"/>
      <c r="N62" s="424"/>
      <c r="O62" s="424"/>
      <c r="P62" s="424"/>
      <c r="Q62" s="424"/>
      <c r="R62" s="424"/>
      <c r="S62" s="424"/>
      <c r="T62" s="508" t="s">
        <v>501</v>
      </c>
      <c r="U62" s="509"/>
      <c r="V62" s="529" t="s">
        <v>502</v>
      </c>
      <c r="W62" s="509"/>
      <c r="X62" s="529" t="s">
        <v>503</v>
      </c>
      <c r="Y62" s="509"/>
      <c r="Z62" s="529" t="s">
        <v>504</v>
      </c>
      <c r="AA62" s="509"/>
      <c r="AB62" s="479" t="s">
        <v>505</v>
      </c>
      <c r="AC62" s="480"/>
      <c r="AD62" s="479" t="s">
        <v>506</v>
      </c>
      <c r="AE62" s="480"/>
      <c r="AF62" s="479" t="s">
        <v>507</v>
      </c>
      <c r="AG62" s="483"/>
      <c r="AH62"/>
      <c r="AI62" s="1"/>
      <c r="AN62" s="147">
        <v>7</v>
      </c>
      <c r="AO62" s="147" t="s">
        <v>479</v>
      </c>
    </row>
    <row r="63" spans="1:58" ht="20.100000000000001" customHeight="1" x14ac:dyDescent="0.15">
      <c r="A63" s="424"/>
      <c r="B63" s="424"/>
      <c r="C63" s="424"/>
      <c r="D63" s="424"/>
      <c r="E63" s="424"/>
      <c r="F63" s="424"/>
      <c r="G63" s="424"/>
      <c r="H63" s="424"/>
      <c r="I63" s="424"/>
      <c r="J63" s="424"/>
      <c r="K63" s="424"/>
      <c r="L63" s="424"/>
      <c r="M63" s="424"/>
      <c r="N63" s="424"/>
      <c r="O63" s="424"/>
      <c r="P63" s="424"/>
      <c r="Q63" s="424"/>
      <c r="R63" s="424"/>
      <c r="S63" s="424"/>
      <c r="T63" s="499"/>
      <c r="U63" s="459"/>
      <c r="V63" s="459"/>
      <c r="W63" s="459"/>
      <c r="X63" s="459"/>
      <c r="Y63" s="459"/>
      <c r="Z63" s="459"/>
      <c r="AA63" s="459"/>
      <c r="AB63" s="457"/>
      <c r="AC63" s="458"/>
      <c r="AD63" s="457"/>
      <c r="AE63" s="458"/>
      <c r="AF63" s="457"/>
      <c r="AG63" s="485"/>
      <c r="AH63"/>
      <c r="AI63" s="1"/>
      <c r="AN63" s="147">
        <v>8</v>
      </c>
      <c r="AO63" s="147" t="s">
        <v>480</v>
      </c>
    </row>
    <row r="64" spans="1:58" ht="20.100000000000001" customHeight="1" x14ac:dyDescent="0.15">
      <c r="A64" s="424"/>
      <c r="B64" s="495" t="s">
        <v>508</v>
      </c>
      <c r="C64" s="496"/>
      <c r="D64" s="525" t="s">
        <v>509</v>
      </c>
      <c r="E64" s="526"/>
      <c r="F64" s="526"/>
      <c r="G64" s="526"/>
      <c r="H64" s="526"/>
      <c r="I64" s="526"/>
      <c r="J64" s="526"/>
      <c r="K64" s="526"/>
      <c r="L64" s="526"/>
      <c r="M64" s="526"/>
      <c r="N64" s="526"/>
      <c r="O64" s="526"/>
      <c r="P64" s="526"/>
      <c r="Q64" s="526"/>
      <c r="R64" s="526"/>
      <c r="S64" s="527"/>
      <c r="T64" s="460" t="s">
        <v>510</v>
      </c>
      <c r="U64" s="461"/>
      <c r="V64" s="460" t="s">
        <v>511</v>
      </c>
      <c r="W64" s="464"/>
      <c r="X64" s="460" t="s">
        <v>512</v>
      </c>
      <c r="Y64" s="464"/>
      <c r="Z64" s="460" t="s">
        <v>513</v>
      </c>
      <c r="AA64" s="627"/>
      <c r="AB64" s="425"/>
      <c r="AC64" s="425"/>
      <c r="AD64" s="425"/>
      <c r="AE64" s="424"/>
      <c r="AF64" s="424"/>
      <c r="AG64" s="424"/>
      <c r="AH64" s="290"/>
      <c r="AI64" s="1"/>
    </row>
    <row r="65" spans="1:46" ht="20.100000000000001" customHeight="1" x14ac:dyDescent="0.15">
      <c r="A65" s="424"/>
      <c r="B65" s="497"/>
      <c r="C65" s="498"/>
      <c r="D65" s="473" t="s">
        <v>514</v>
      </c>
      <c r="E65" s="473"/>
      <c r="F65" s="473" t="s">
        <v>515</v>
      </c>
      <c r="G65" s="473"/>
      <c r="H65" s="473" t="s">
        <v>516</v>
      </c>
      <c r="I65" s="473"/>
      <c r="J65" s="473" t="s">
        <v>517</v>
      </c>
      <c r="K65" s="473"/>
      <c r="L65" s="473" t="s">
        <v>518</v>
      </c>
      <c r="M65" s="473"/>
      <c r="N65" s="479" t="s">
        <v>519</v>
      </c>
      <c r="O65" s="480"/>
      <c r="P65" s="473" t="s">
        <v>520</v>
      </c>
      <c r="Q65" s="473"/>
      <c r="R65" s="479" t="s">
        <v>521</v>
      </c>
      <c r="S65" s="480"/>
      <c r="T65" s="462"/>
      <c r="U65" s="463"/>
      <c r="V65" s="462"/>
      <c r="W65" s="465"/>
      <c r="X65" s="462"/>
      <c r="Y65" s="465"/>
      <c r="Z65" s="462"/>
      <c r="AA65" s="628"/>
      <c r="AB65" s="424"/>
      <c r="AC65" s="424"/>
      <c r="AD65" s="424"/>
      <c r="AE65" s="424"/>
      <c r="AF65" s="424"/>
      <c r="AG65" s="424"/>
      <c r="AH65" s="290"/>
      <c r="AI65" s="1"/>
    </row>
    <row r="66" spans="1:46" ht="20.100000000000001" customHeight="1" x14ac:dyDescent="0.15">
      <c r="A66" s="424"/>
      <c r="B66" s="499"/>
      <c r="C66" s="459"/>
      <c r="D66" s="459"/>
      <c r="E66" s="459"/>
      <c r="F66" s="459"/>
      <c r="G66" s="459"/>
      <c r="H66" s="459"/>
      <c r="I66" s="459"/>
      <c r="J66" s="459"/>
      <c r="K66" s="459"/>
      <c r="L66" s="459"/>
      <c r="M66" s="459"/>
      <c r="N66" s="457"/>
      <c r="O66" s="458"/>
      <c r="P66" s="459"/>
      <c r="Q66" s="459"/>
      <c r="R66" s="457"/>
      <c r="S66" s="514"/>
      <c r="T66" s="457"/>
      <c r="U66" s="458"/>
      <c r="V66" s="457"/>
      <c r="W66" s="458"/>
      <c r="X66" s="457"/>
      <c r="Y66" s="514"/>
      <c r="Z66" s="457"/>
      <c r="AA66" s="485"/>
      <c r="AB66" s="424"/>
      <c r="AC66" s="424"/>
      <c r="AD66" s="424"/>
      <c r="AE66" s="424"/>
      <c r="AF66" s="424"/>
      <c r="AG66" s="424"/>
      <c r="AH66" s="290"/>
      <c r="AI66" s="1"/>
    </row>
    <row r="67" spans="1:46" ht="9.9499999999999993" customHeight="1" x14ac:dyDescent="0.15">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row>
    <row r="68" spans="1:46" ht="20.100000000000001" customHeight="1" x14ac:dyDescent="0.15">
      <c r="A68" s="2">
        <v>1</v>
      </c>
      <c r="B68" s="494" t="s">
        <v>0</v>
      </c>
      <c r="C68" s="494"/>
      <c r="D68" s="494"/>
      <c r="E68" s="494"/>
      <c r="F68" s="494"/>
      <c r="G68" s="494"/>
      <c r="H68" s="491" t="str">
        <f>IF(id="","",id)</f>
        <v/>
      </c>
      <c r="I68" s="492"/>
      <c r="J68" s="493"/>
      <c r="K68" s="1"/>
      <c r="L68" s="515" t="str">
        <f>IF(tourokukbn="","",IF(tourokukbn=1,IF(headofficename="","",headofficename),IF(branchname="","",branchname)))</f>
        <v/>
      </c>
      <c r="M68" s="516"/>
      <c r="N68" s="516"/>
      <c r="O68" s="516"/>
      <c r="P68" s="516"/>
      <c r="Q68" s="516"/>
      <c r="R68" s="516"/>
      <c r="S68" s="516"/>
      <c r="T68" s="516"/>
      <c r="U68" s="516"/>
      <c r="V68" s="516"/>
      <c r="W68" s="516"/>
      <c r="X68" s="516"/>
      <c r="Y68" s="516"/>
      <c r="Z68" s="516"/>
      <c r="AA68" s="516"/>
      <c r="AB68" s="516"/>
      <c r="AC68" s="516"/>
      <c r="AD68" s="516"/>
      <c r="AE68" s="516"/>
      <c r="AF68" s="516"/>
      <c r="AG68" s="516"/>
      <c r="AH68" s="516"/>
      <c r="AI68" s="1"/>
    </row>
    <row r="69" spans="1:46" ht="9.9499999999999993" customHeight="1" x14ac:dyDescent="0.15">
      <c r="A69" s="72"/>
      <c r="B69" s="71"/>
      <c r="C69" s="71"/>
      <c r="D69" s="71"/>
      <c r="E69" s="71"/>
      <c r="F69" s="71"/>
      <c r="G69" s="71"/>
      <c r="H69" s="71"/>
      <c r="I69" s="71"/>
      <c r="J69" s="77"/>
      <c r="K69" s="77"/>
      <c r="L69" s="77"/>
      <c r="M69" s="77"/>
      <c r="N69" s="77"/>
      <c r="O69" s="77"/>
      <c r="P69" s="77"/>
      <c r="Q69" s="77"/>
      <c r="R69" s="77"/>
      <c r="S69" s="77"/>
      <c r="T69" s="77"/>
      <c r="U69" s="77"/>
      <c r="V69" s="77"/>
      <c r="W69" s="77"/>
      <c r="X69" s="77"/>
      <c r="Y69" s="77"/>
      <c r="Z69" s="77"/>
      <c r="AA69" s="77"/>
      <c r="AB69" s="77"/>
      <c r="AC69" s="77"/>
      <c r="AD69" s="77"/>
      <c r="AE69" s="77"/>
      <c r="AF69" s="77"/>
      <c r="AG69" s="77"/>
      <c r="AH69" s="77"/>
      <c r="AI69" s="1"/>
    </row>
    <row r="70" spans="1:46" ht="20.100000000000001" customHeight="1" x14ac:dyDescent="0.15">
      <c r="A70" s="2">
        <v>5</v>
      </c>
      <c r="B70" s="1" t="s">
        <v>28</v>
      </c>
      <c r="C70" s="1"/>
      <c r="D70" s="1"/>
      <c r="E70" s="1"/>
      <c r="F70" s="1"/>
      <c r="G70" s="1"/>
      <c r="H70" s="1"/>
      <c r="I70" s="1"/>
      <c r="J70" s="1"/>
      <c r="K70" s="1" t="s">
        <v>312</v>
      </c>
      <c r="L70" s="1"/>
      <c r="M70" s="1"/>
      <c r="N70" s="1"/>
      <c r="O70" s="1"/>
      <c r="P70" s="1"/>
      <c r="Q70" s="1"/>
      <c r="R70" s="1"/>
      <c r="S70" s="1"/>
      <c r="T70" s="1"/>
      <c r="U70" s="1"/>
      <c r="V70" s="1"/>
      <c r="W70" s="1"/>
      <c r="X70" s="1"/>
      <c r="Y70" s="1"/>
      <c r="Z70" s="1"/>
      <c r="AA70" s="1"/>
      <c r="AB70" s="1"/>
      <c r="AC70" s="1"/>
      <c r="AD70" s="1"/>
      <c r="AE70" s="1"/>
      <c r="AF70" s="1"/>
      <c r="AG70" s="1"/>
      <c r="AH70" s="1"/>
      <c r="AI70" s="1"/>
    </row>
    <row r="71" spans="1:46" ht="20.100000000000001" customHeight="1" x14ac:dyDescent="0.15">
      <c r="A71" s="1"/>
      <c r="B71" s="616" t="s">
        <v>44</v>
      </c>
      <c r="C71" s="618"/>
      <c r="D71" s="616" t="s">
        <v>47</v>
      </c>
      <c r="E71" s="617"/>
      <c r="F71" s="617"/>
      <c r="G71" s="617"/>
      <c r="H71" s="617"/>
      <c r="I71" s="617"/>
      <c r="J71" s="617"/>
      <c r="K71" s="618"/>
      <c r="L71" s="517" t="s">
        <v>29</v>
      </c>
      <c r="M71" s="518"/>
      <c r="N71" s="518"/>
      <c r="O71" s="518"/>
      <c r="P71" s="518"/>
      <c r="Q71" s="518"/>
      <c r="R71" s="519" t="s">
        <v>345</v>
      </c>
      <c r="S71" s="520"/>
      <c r="T71" s="520"/>
      <c r="U71" s="520"/>
      <c r="V71" s="520"/>
      <c r="W71" s="520"/>
      <c r="X71" s="521"/>
      <c r="Y71" s="570" t="s">
        <v>333</v>
      </c>
      <c r="Z71" s="571"/>
      <c r="AA71" s="571"/>
      <c r="AB71" s="571"/>
      <c r="AC71" s="571"/>
      <c r="AD71" s="571"/>
      <c r="AE71" s="571"/>
      <c r="AF71" s="571"/>
      <c r="AG71" s="571"/>
      <c r="AH71" s="572"/>
      <c r="AI71" s="352"/>
      <c r="AJ71" s="429"/>
    </row>
    <row r="72" spans="1:46" ht="20.100000000000001" customHeight="1" x14ac:dyDescent="0.15">
      <c r="A72" s="1"/>
      <c r="B72" s="619"/>
      <c r="C72" s="621"/>
      <c r="D72" s="619"/>
      <c r="E72" s="620"/>
      <c r="F72" s="620"/>
      <c r="G72" s="620"/>
      <c r="H72" s="620"/>
      <c r="I72" s="620"/>
      <c r="J72" s="620"/>
      <c r="K72" s="621"/>
      <c r="L72" s="830" t="s">
        <v>12</v>
      </c>
      <c r="M72" s="625"/>
      <c r="N72" s="624" t="s">
        <v>13</v>
      </c>
      <c r="O72" s="625"/>
      <c r="P72" s="624" t="s">
        <v>20</v>
      </c>
      <c r="Q72" s="625"/>
      <c r="R72" s="522"/>
      <c r="S72" s="523"/>
      <c r="T72" s="523"/>
      <c r="U72" s="523"/>
      <c r="V72" s="523"/>
      <c r="W72" s="523"/>
      <c r="X72" s="524"/>
      <c r="Y72" s="622" t="s">
        <v>40</v>
      </c>
      <c r="Z72" s="512"/>
      <c r="AA72" s="512"/>
      <c r="AB72" s="512"/>
      <c r="AC72" s="623"/>
      <c r="AD72" s="511" t="s">
        <v>41</v>
      </c>
      <c r="AE72" s="512"/>
      <c r="AF72" s="512"/>
      <c r="AG72" s="512"/>
      <c r="AH72" s="513"/>
      <c r="AI72" s="352"/>
      <c r="AJ72" s="429"/>
      <c r="AK72" s="73">
        <v>1</v>
      </c>
      <c r="AL72" s="73" t="s">
        <v>43</v>
      </c>
    </row>
    <row r="73" spans="1:46" ht="20.100000000000001" customHeight="1" x14ac:dyDescent="0.15">
      <c r="A73" s="1"/>
      <c r="B73" s="729" t="s">
        <v>12</v>
      </c>
      <c r="C73" s="731"/>
      <c r="D73" s="855" t="s">
        <v>65</v>
      </c>
      <c r="E73" s="856"/>
      <c r="F73" s="856"/>
      <c r="G73" s="856"/>
      <c r="H73" s="856"/>
      <c r="I73" s="857"/>
      <c r="J73" s="857"/>
      <c r="K73" s="858"/>
      <c r="L73" s="806"/>
      <c r="M73" s="634"/>
      <c r="N73" s="633"/>
      <c r="O73" s="634"/>
      <c r="P73" s="633"/>
      <c r="Q73" s="635"/>
      <c r="R73" s="864" t="s">
        <v>166</v>
      </c>
      <c r="S73" s="865"/>
      <c r="T73" s="636"/>
      <c r="U73" s="637"/>
      <c r="V73" s="637"/>
      <c r="W73" s="637"/>
      <c r="X73" s="638"/>
      <c r="Y73" s="129"/>
      <c r="Z73" s="130"/>
      <c r="AA73" s="130"/>
      <c r="AB73" s="130"/>
      <c r="AC73" s="130"/>
      <c r="AD73" s="131"/>
      <c r="AE73" s="132"/>
      <c r="AF73" s="133"/>
      <c r="AG73" s="133"/>
      <c r="AH73" s="134"/>
      <c r="AI73" s="353"/>
      <c r="AJ73" s="430"/>
      <c r="AT73" s="177"/>
    </row>
    <row r="74" spans="1:46" ht="20.100000000000001" customHeight="1" x14ac:dyDescent="0.15">
      <c r="A74" s="1"/>
      <c r="B74" s="732"/>
      <c r="C74" s="734"/>
      <c r="D74" s="826" t="s">
        <v>85</v>
      </c>
      <c r="E74" s="827"/>
      <c r="F74" s="827"/>
      <c r="G74" s="827"/>
      <c r="H74" s="827"/>
      <c r="I74" s="827"/>
      <c r="J74" s="821" t="s">
        <v>57</v>
      </c>
      <c r="K74" s="822"/>
      <c r="L74" s="807"/>
      <c r="M74" s="626"/>
      <c r="N74" s="481"/>
      <c r="O74" s="626"/>
      <c r="P74" s="481"/>
      <c r="Q74" s="626"/>
      <c r="R74" s="859" t="s">
        <v>165</v>
      </c>
      <c r="S74" s="860"/>
      <c r="T74" s="639"/>
      <c r="U74" s="640"/>
      <c r="V74" s="640"/>
      <c r="W74" s="640"/>
      <c r="X74" s="641"/>
      <c r="Y74" s="629" t="str">
        <f>IF(⑦経歴1!$F$24="","",⑦経歴1!$F$24)</f>
        <v/>
      </c>
      <c r="Z74" s="501"/>
      <c r="AA74" s="501"/>
      <c r="AB74" s="501"/>
      <c r="AC74" s="630"/>
      <c r="AD74" s="500" t="str">
        <f>IF(⑦経歴1!$H$24="","",⑦経歴1!$H$24)</f>
        <v/>
      </c>
      <c r="AE74" s="501"/>
      <c r="AF74" s="501"/>
      <c r="AG74" s="501"/>
      <c r="AH74" s="502"/>
      <c r="AI74" s="432"/>
    </row>
    <row r="75" spans="1:46" ht="20.100000000000001" customHeight="1" x14ac:dyDescent="0.15">
      <c r="A75" s="1"/>
      <c r="B75" s="735"/>
      <c r="C75" s="737"/>
      <c r="D75" s="872" t="s">
        <v>45</v>
      </c>
      <c r="E75" s="873"/>
      <c r="F75" s="873"/>
      <c r="G75" s="873"/>
      <c r="H75" s="873"/>
      <c r="I75" s="873"/>
      <c r="J75" s="821" t="s">
        <v>57</v>
      </c>
      <c r="K75" s="822"/>
      <c r="L75" s="808"/>
      <c r="M75" s="514"/>
      <c r="N75" s="457"/>
      <c r="O75" s="514"/>
      <c r="P75" s="457"/>
      <c r="Q75" s="514"/>
      <c r="R75" s="861" t="s">
        <v>167</v>
      </c>
      <c r="S75" s="862"/>
      <c r="T75" s="642" t="str">
        <f>IF(AND(yeargaku11="",yeargaku12=""),"",ROUND((yeargaku11+yeargaku12)/2,0))</f>
        <v/>
      </c>
      <c r="U75" s="643"/>
      <c r="V75" s="643"/>
      <c r="W75" s="643"/>
      <c r="X75" s="644"/>
      <c r="Y75" s="631"/>
      <c r="Z75" s="504"/>
      <c r="AA75" s="504"/>
      <c r="AB75" s="504"/>
      <c r="AC75" s="632"/>
      <c r="AD75" s="503"/>
      <c r="AE75" s="504"/>
      <c r="AF75" s="504"/>
      <c r="AG75" s="504"/>
      <c r="AH75" s="505"/>
      <c r="AI75" s="432"/>
    </row>
    <row r="76" spans="1:46" ht="20.100000000000001" customHeight="1" x14ac:dyDescent="0.15">
      <c r="A76" s="1"/>
      <c r="B76" s="729" t="s">
        <v>13</v>
      </c>
      <c r="C76" s="731"/>
      <c r="D76" s="855" t="s">
        <v>65</v>
      </c>
      <c r="E76" s="856"/>
      <c r="F76" s="856"/>
      <c r="G76" s="856"/>
      <c r="H76" s="856"/>
      <c r="I76" s="857"/>
      <c r="J76" s="857"/>
      <c r="K76" s="858"/>
      <c r="L76" s="806"/>
      <c r="M76" s="634"/>
      <c r="N76" s="633"/>
      <c r="O76" s="634"/>
      <c r="P76" s="633"/>
      <c r="Q76" s="635"/>
      <c r="R76" s="864" t="s">
        <v>166</v>
      </c>
      <c r="S76" s="865"/>
      <c r="T76" s="636"/>
      <c r="U76" s="637"/>
      <c r="V76" s="637"/>
      <c r="W76" s="637"/>
      <c r="X76" s="638"/>
      <c r="Y76" s="129"/>
      <c r="Z76" s="130"/>
      <c r="AA76" s="130"/>
      <c r="AB76" s="130"/>
      <c r="AC76" s="130"/>
      <c r="AD76" s="135"/>
      <c r="AE76" s="130"/>
      <c r="AF76" s="130"/>
      <c r="AG76" s="77"/>
      <c r="AH76" s="79"/>
      <c r="AI76" s="77"/>
    </row>
    <row r="77" spans="1:46" ht="20.100000000000001" customHeight="1" x14ac:dyDescent="0.15">
      <c r="A77" s="1"/>
      <c r="B77" s="732"/>
      <c r="C77" s="734"/>
      <c r="D77" s="826" t="s">
        <v>85</v>
      </c>
      <c r="E77" s="827"/>
      <c r="F77" s="827"/>
      <c r="G77" s="827"/>
      <c r="H77" s="827"/>
      <c r="I77" s="827"/>
      <c r="J77" s="821" t="s">
        <v>57</v>
      </c>
      <c r="K77" s="822"/>
      <c r="L77" s="807"/>
      <c r="M77" s="626"/>
      <c r="N77" s="481"/>
      <c r="O77" s="626"/>
      <c r="P77" s="481"/>
      <c r="Q77" s="626"/>
      <c r="R77" s="859" t="s">
        <v>165</v>
      </c>
      <c r="S77" s="860"/>
      <c r="T77" s="639"/>
      <c r="U77" s="640"/>
      <c r="V77" s="640"/>
      <c r="W77" s="640"/>
      <c r="X77" s="641"/>
      <c r="Y77" s="629" t="str">
        <f>IF(⑦経歴2!$F$24="","",⑦経歴2!$F$24)</f>
        <v/>
      </c>
      <c r="Z77" s="501"/>
      <c r="AA77" s="501"/>
      <c r="AB77" s="501"/>
      <c r="AC77" s="630"/>
      <c r="AD77" s="500" t="str">
        <f>IF(⑦経歴2!$H$24="","",⑦経歴2!$H$24)</f>
        <v/>
      </c>
      <c r="AE77" s="501"/>
      <c r="AF77" s="501"/>
      <c r="AG77" s="501"/>
      <c r="AH77" s="502"/>
      <c r="AI77" s="432"/>
    </row>
    <row r="78" spans="1:46" ht="20.100000000000001" customHeight="1" x14ac:dyDescent="0.15">
      <c r="A78" s="1"/>
      <c r="B78" s="735"/>
      <c r="C78" s="737"/>
      <c r="D78" s="886" t="s">
        <v>45</v>
      </c>
      <c r="E78" s="873"/>
      <c r="F78" s="873"/>
      <c r="G78" s="873"/>
      <c r="H78" s="873"/>
      <c r="I78" s="873"/>
      <c r="J78" s="853" t="s">
        <v>57</v>
      </c>
      <c r="K78" s="854"/>
      <c r="L78" s="887"/>
      <c r="M78" s="888"/>
      <c r="N78" s="457"/>
      <c r="O78" s="514"/>
      <c r="P78" s="457"/>
      <c r="Q78" s="485"/>
      <c r="R78" s="861" t="s">
        <v>167</v>
      </c>
      <c r="S78" s="862"/>
      <c r="T78" s="642" t="str">
        <f>IF(AND(yeargaku21="",yeargaku22=""),"",ROUND((yeargaku21+yeargaku22)/2,0))</f>
        <v/>
      </c>
      <c r="U78" s="643"/>
      <c r="V78" s="643"/>
      <c r="W78" s="643"/>
      <c r="X78" s="644"/>
      <c r="Y78" s="631"/>
      <c r="Z78" s="504"/>
      <c r="AA78" s="504"/>
      <c r="AB78" s="504"/>
      <c r="AC78" s="632"/>
      <c r="AD78" s="503"/>
      <c r="AE78" s="504"/>
      <c r="AF78" s="504"/>
      <c r="AG78" s="504"/>
      <c r="AH78" s="505"/>
      <c r="AI78" s="432"/>
    </row>
    <row r="79" spans="1:46" ht="20.100000000000001" customHeight="1" x14ac:dyDescent="0.15">
      <c r="A79" s="1"/>
      <c r="B79" s="468" t="s">
        <v>346</v>
      </c>
      <c r="C79" s="455"/>
      <c r="D79" s="455"/>
      <c r="E79" s="456"/>
      <c r="F79" s="884" t="s">
        <v>330</v>
      </c>
      <c r="G79" s="885"/>
      <c r="H79" s="882"/>
      <c r="I79" s="882"/>
      <c r="J79" s="882"/>
      <c r="K79" s="883"/>
      <c r="L79" s="880" t="s">
        <v>332</v>
      </c>
      <c r="M79" s="881"/>
      <c r="N79" s="882"/>
      <c r="O79" s="882"/>
      <c r="P79" s="882"/>
      <c r="Q79" s="883"/>
      <c r="R79" s="876" t="s">
        <v>331</v>
      </c>
      <c r="S79" s="876"/>
      <c r="T79" s="877" t="str">
        <f>IF(AND(yeargaku31="",yeargaku32=""),"",ROUND((yeargaku31+yeargaku32)/2,0))</f>
        <v/>
      </c>
      <c r="U79" s="878"/>
      <c r="V79" s="878"/>
      <c r="W79" s="878"/>
      <c r="X79" s="879"/>
      <c r="Y79" s="6"/>
      <c r="Z79" s="1"/>
      <c r="AA79" s="1"/>
      <c r="AB79" s="1"/>
      <c r="AC79" s="1"/>
      <c r="AD79" s="1"/>
      <c r="AE79" s="1"/>
      <c r="AF79" s="1"/>
      <c r="AG79" s="1"/>
      <c r="AH79" s="1"/>
      <c r="AI79" s="1"/>
    </row>
    <row r="80" spans="1:46" ht="20.100000000000001" customHeight="1" x14ac:dyDescent="0.15">
      <c r="A80" s="1"/>
      <c r="B80" s="1"/>
      <c r="C80" s="77"/>
      <c r="D80" s="176"/>
      <c r="E80" s="1"/>
      <c r="F80" s="1"/>
      <c r="G80" s="1"/>
      <c r="H80" s="7"/>
      <c r="I80" s="7"/>
      <c r="J80" s="7"/>
      <c r="K80" s="77"/>
      <c r="L80" s="735" t="s">
        <v>176</v>
      </c>
      <c r="M80" s="736"/>
      <c r="N80" s="736"/>
      <c r="O80" s="736"/>
      <c r="P80" s="736"/>
      <c r="Q80" s="736"/>
      <c r="R80" s="631" t="str">
        <f>IF(AND(yearaveragegaku1="",yearaveragegaku2="",yearaveragegaku3=""),"",SUM(,yearaveragegaku1,yearaveragegaku2,yearaveragegaku3))</f>
        <v/>
      </c>
      <c r="S80" s="504"/>
      <c r="T80" s="504"/>
      <c r="U80" s="504"/>
      <c r="V80" s="504"/>
      <c r="W80" s="504"/>
      <c r="X80" s="505"/>
      <c r="Y80" s="6"/>
      <c r="Z80" s="1"/>
      <c r="AA80" s="1"/>
      <c r="AB80" s="1"/>
      <c r="AC80" s="1"/>
      <c r="AD80" s="1"/>
      <c r="AE80" s="1"/>
      <c r="AF80" s="1"/>
      <c r="AG80" s="1"/>
      <c r="AH80" s="1"/>
      <c r="AI80" s="1"/>
    </row>
    <row r="81" spans="1:58" ht="9.6" customHeight="1" x14ac:dyDescent="0.15">
      <c r="A81" s="1"/>
      <c r="B81" s="1"/>
      <c r="C81" s="1"/>
      <c r="D81" s="75"/>
      <c r="E81" s="1"/>
      <c r="F81" s="1"/>
      <c r="G81" s="1"/>
      <c r="H81" s="7"/>
      <c r="I81" s="7"/>
      <c r="J81" s="7"/>
      <c r="K81" s="77"/>
      <c r="L81" s="141"/>
      <c r="M81" s="141"/>
      <c r="N81" s="141"/>
      <c r="O81" s="141"/>
      <c r="P81" s="141"/>
      <c r="Q81" s="141"/>
      <c r="R81" s="148"/>
      <c r="S81" s="148"/>
      <c r="T81" s="148"/>
      <c r="U81" s="148"/>
      <c r="V81" s="148"/>
      <c r="W81" s="148"/>
      <c r="X81" s="148"/>
      <c r="Y81" s="7"/>
      <c r="Z81" s="1"/>
      <c r="AA81" s="1"/>
      <c r="AB81" s="1"/>
      <c r="AC81" s="1"/>
      <c r="AD81" s="1"/>
      <c r="AE81" s="1"/>
      <c r="AF81" s="1"/>
      <c r="AG81" s="1"/>
      <c r="AH81" s="1"/>
      <c r="AI81" s="1"/>
    </row>
    <row r="82" spans="1:58" ht="9.9499999999999993" customHeight="1" x14ac:dyDescent="0.15">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row>
    <row r="83" spans="1:58" ht="20.100000000000001" customHeight="1" x14ac:dyDescent="0.15">
      <c r="A83" s="2">
        <v>6</v>
      </c>
      <c r="B83" s="1" t="s">
        <v>30</v>
      </c>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row>
    <row r="84" spans="1:58" ht="20.100000000000001" customHeight="1" x14ac:dyDescent="0.15">
      <c r="A84" s="1"/>
      <c r="B84" s="833" t="s">
        <v>237</v>
      </c>
      <c r="C84" s="833"/>
      <c r="D84" s="833"/>
      <c r="E84" s="833"/>
      <c r="F84" s="833"/>
      <c r="G84" s="833"/>
      <c r="H84" s="874"/>
      <c r="I84" s="874"/>
      <c r="J84" s="874"/>
      <c r="K84" s="874"/>
      <c r="L84" s="874"/>
      <c r="M84" s="875"/>
      <c r="N84" s="928" t="s">
        <v>14</v>
      </c>
      <c r="O84" s="929"/>
      <c r="P84" s="833" t="s">
        <v>31</v>
      </c>
      <c r="Q84" s="833"/>
      <c r="R84" s="833"/>
      <c r="S84" s="833"/>
      <c r="T84" s="833"/>
      <c r="U84" s="833"/>
      <c r="V84" s="945"/>
      <c r="W84" s="945"/>
      <c r="X84" s="945"/>
      <c r="Y84" s="945"/>
      <c r="Z84" s="945"/>
      <c r="AA84" s="946"/>
      <c r="AB84" s="928" t="s">
        <v>14</v>
      </c>
      <c r="AC84" s="929"/>
      <c r="AD84" s="1"/>
      <c r="AE84" s="1"/>
      <c r="AF84" s="1"/>
      <c r="AG84" s="1"/>
      <c r="AH84" s="1"/>
      <c r="AI84" s="1"/>
    </row>
    <row r="85" spans="1:58" ht="20.100000000000001" customHeight="1" x14ac:dyDescent="0.15">
      <c r="A85" s="1"/>
      <c r="B85" s="936" t="s">
        <v>238</v>
      </c>
      <c r="C85" s="936"/>
      <c r="D85" s="936"/>
      <c r="E85" s="936"/>
      <c r="F85" s="936"/>
      <c r="G85" s="936"/>
      <c r="H85" s="931"/>
      <c r="I85" s="932"/>
      <c r="J85" s="932"/>
      <c r="K85" s="932"/>
      <c r="L85" s="932"/>
      <c r="M85" s="932"/>
      <c r="N85" s="870" t="s">
        <v>14</v>
      </c>
      <c r="O85" s="871"/>
      <c r="P85" s="936" t="s">
        <v>32</v>
      </c>
      <c r="Q85" s="936"/>
      <c r="R85" s="936"/>
      <c r="S85" s="936"/>
      <c r="T85" s="936"/>
      <c r="U85" s="936"/>
      <c r="V85" s="931"/>
      <c r="W85" s="932"/>
      <c r="X85" s="932"/>
      <c r="Y85" s="932"/>
      <c r="Z85" s="932"/>
      <c r="AA85" s="932"/>
      <c r="AB85" s="870" t="s">
        <v>158</v>
      </c>
      <c r="AC85" s="871"/>
      <c r="AD85" s="1"/>
      <c r="AE85" s="1"/>
      <c r="AF85" s="1"/>
      <c r="AG85" s="1"/>
      <c r="AH85" s="1"/>
      <c r="AI85" s="1"/>
    </row>
    <row r="86" spans="1:58" ht="20.100000000000001" customHeight="1" x14ac:dyDescent="0.15">
      <c r="A86" s="1"/>
      <c r="B86" s="863" t="s">
        <v>33</v>
      </c>
      <c r="C86" s="863"/>
      <c r="D86" s="863"/>
      <c r="E86" s="863"/>
      <c r="F86" s="863"/>
      <c r="G86" s="863"/>
      <c r="H86" s="866"/>
      <c r="I86" s="867"/>
      <c r="J86" s="867"/>
      <c r="K86" s="867"/>
      <c r="L86" s="867"/>
      <c r="M86" s="867"/>
      <c r="N86" s="614" t="s">
        <v>14</v>
      </c>
      <c r="O86" s="615"/>
      <c r="P86" s="863" t="s">
        <v>34</v>
      </c>
      <c r="Q86" s="863"/>
      <c r="R86" s="863"/>
      <c r="S86" s="863"/>
      <c r="T86" s="863"/>
      <c r="U86" s="863"/>
      <c r="V86" s="866"/>
      <c r="W86" s="867"/>
      <c r="X86" s="867"/>
      <c r="Y86" s="867"/>
      <c r="Z86" s="867"/>
      <c r="AA86" s="867"/>
      <c r="AB86" s="614" t="s">
        <v>14</v>
      </c>
      <c r="AC86" s="615"/>
      <c r="AD86" s="1"/>
      <c r="AE86" s="1"/>
      <c r="AF86" s="1"/>
      <c r="AG86" s="1"/>
      <c r="AH86" s="1"/>
      <c r="AI86" s="1"/>
    </row>
    <row r="87" spans="1:58" ht="9.9499999999999993" customHeight="1" x14ac:dyDescent="0.15">
      <c r="A87" s="1"/>
      <c r="B87" s="1"/>
      <c r="C87" s="1"/>
      <c r="D87" s="1"/>
      <c r="E87" s="1"/>
      <c r="F87" s="1"/>
      <c r="G87" s="1"/>
      <c r="H87" s="1"/>
      <c r="I87" s="77"/>
      <c r="J87" s="77"/>
      <c r="K87" s="77"/>
      <c r="L87" s="77"/>
      <c r="M87" s="77"/>
      <c r="N87" s="1"/>
      <c r="O87" s="1"/>
      <c r="P87" s="1"/>
      <c r="Q87" s="1"/>
      <c r="R87" s="1"/>
      <c r="S87" s="1"/>
      <c r="T87" s="1"/>
      <c r="U87" s="1"/>
      <c r="V87" s="1"/>
      <c r="W87" s="1"/>
      <c r="X87" s="1"/>
      <c r="Y87" s="1"/>
      <c r="Z87" s="1"/>
      <c r="AA87" s="132"/>
      <c r="AB87" s="77"/>
      <c r="AC87" s="1"/>
      <c r="AD87" s="1"/>
      <c r="AE87" s="1"/>
      <c r="AF87" s="1"/>
      <c r="AG87" s="1"/>
      <c r="AH87" s="1"/>
      <c r="AI87" s="1"/>
      <c r="BB87" s="73" t="s">
        <v>396</v>
      </c>
      <c r="BC87" s="73" t="s">
        <v>397</v>
      </c>
      <c r="BD87" s="73" t="s">
        <v>398</v>
      </c>
      <c r="BE87" s="73" t="s">
        <v>399</v>
      </c>
      <c r="BF87" s="73" t="s">
        <v>400</v>
      </c>
    </row>
    <row r="88" spans="1:58" ht="20.100000000000001" customHeight="1" x14ac:dyDescent="0.15">
      <c r="A88" s="126">
        <v>7</v>
      </c>
      <c r="B88" s="106" t="s">
        <v>177</v>
      </c>
      <c r="C88" s="77"/>
      <c r="D88" s="77"/>
      <c r="E88" s="77"/>
      <c r="F88" s="77"/>
      <c r="G88" s="77"/>
      <c r="H88" s="77"/>
      <c r="I88" s="77"/>
      <c r="J88" s="77"/>
      <c r="K88" s="77"/>
      <c r="L88" s="77"/>
      <c r="M88" s="1"/>
      <c r="N88" s="1"/>
      <c r="O88" s="1"/>
      <c r="P88" s="1"/>
      <c r="Q88" s="1"/>
      <c r="R88" s="1"/>
      <c r="S88" s="2">
        <v>8</v>
      </c>
      <c r="T88" s="1" t="s">
        <v>35</v>
      </c>
      <c r="U88" s="1"/>
      <c r="V88" s="1"/>
      <c r="W88" s="1"/>
      <c r="X88" s="1"/>
      <c r="Y88" s="334" t="s">
        <v>389</v>
      </c>
      <c r="Z88" s="933" t="s">
        <v>46</v>
      </c>
      <c r="AA88" s="933"/>
      <c r="AB88" s="359"/>
      <c r="AC88" s="927" t="s">
        <v>405</v>
      </c>
      <c r="AD88" s="927"/>
      <c r="AE88" s="361"/>
      <c r="AF88" s="927" t="s">
        <v>406</v>
      </c>
      <c r="AG88" s="927"/>
      <c r="AH88" s="361"/>
      <c r="AI88"/>
      <c r="AJ88" s="431"/>
      <c r="AK88" s="147"/>
      <c r="AL88" s="147"/>
      <c r="AM88" s="147"/>
      <c r="AN88" s="147"/>
      <c r="AO88" s="147"/>
      <c r="AP88" s="147"/>
      <c r="AQ88" s="147"/>
      <c r="AR88" s="147"/>
      <c r="AS88" s="147"/>
      <c r="AT88" s="336" t="s">
        <v>363</v>
      </c>
      <c r="AU88" s="336"/>
      <c r="AV88" s="337">
        <v>45931</v>
      </c>
      <c r="AY88" s="73">
        <v>1</v>
      </c>
      <c r="AZ88" s="147">
        <v>1</v>
      </c>
      <c r="BB88" s="73">
        <v>1</v>
      </c>
      <c r="BC88" s="73">
        <v>1</v>
      </c>
      <c r="BD88" s="73">
        <v>1</v>
      </c>
      <c r="BE88" s="73">
        <v>1</v>
      </c>
      <c r="BF88" s="73">
        <v>1</v>
      </c>
    </row>
    <row r="89" spans="1:58" ht="20.100000000000001" customHeight="1" x14ac:dyDescent="0.15">
      <c r="A89" s="1"/>
      <c r="B89" s="868" t="s">
        <v>472</v>
      </c>
      <c r="C89" s="869"/>
      <c r="D89" s="869"/>
      <c r="E89" s="869"/>
      <c r="F89" s="476" t="s">
        <v>474</v>
      </c>
      <c r="G89" s="477"/>
      <c r="H89" s="477"/>
      <c r="I89" s="477"/>
      <c r="J89" s="477"/>
      <c r="K89" s="477" t="s">
        <v>180</v>
      </c>
      <c r="L89" s="478"/>
      <c r="M89" s="943"/>
      <c r="N89" s="944"/>
      <c r="O89" s="944"/>
      <c r="P89" s="944"/>
      <c r="Q89" s="419" t="s">
        <v>15</v>
      </c>
      <c r="R89" s="1"/>
      <c r="S89" s="71"/>
      <c r="T89" s="941" t="s">
        <v>362</v>
      </c>
      <c r="U89" s="526"/>
      <c r="V89" s="526"/>
      <c r="W89" s="526"/>
      <c r="X89" s="942"/>
      <c r="Y89" s="372"/>
      <c r="Z89" s="934"/>
      <c r="AA89" s="935"/>
      <c r="AB89" s="335" t="s">
        <v>356</v>
      </c>
      <c r="AC89" s="930"/>
      <c r="AD89" s="930"/>
      <c r="AE89" s="335" t="s">
        <v>357</v>
      </c>
      <c r="AF89" s="926"/>
      <c r="AG89" s="926"/>
      <c r="AH89" s="345" t="s">
        <v>358</v>
      </c>
      <c r="AI89" s="346"/>
      <c r="AJ89" s="431"/>
      <c r="AM89" s="67"/>
      <c r="AN89" s="67" t="s">
        <v>391</v>
      </c>
      <c r="AO89" s="67" t="str">
        <f>IF($Y$89="","",IF($Y$89=$BB$87,1867+$Z$89,IF($Y$89=$BC$87,1911+$Z$89,IF($Y$89=$BD$87,1925+$Z$89,IF($Y$89=$BE$87,1988+$Z$89,2018+$Z$89)))))</f>
        <v/>
      </c>
      <c r="AP89" s="67">
        <f>IF(OR($AC$89="",$AC$89="不明"),1,$AC$89)</f>
        <v>1</v>
      </c>
      <c r="AQ89" s="67">
        <f>IF(OR($AF$89="",$AF$89="不明"),1,$AF$89)</f>
        <v>1</v>
      </c>
      <c r="AR89" s="338" t="str">
        <f>IF(OR($Y89="",$Z89=""),"",DATE($AO89,$AP89,$AQ89))</f>
        <v/>
      </c>
      <c r="AS89" s="67"/>
      <c r="AT89" s="336" t="s">
        <v>364</v>
      </c>
      <c r="AU89" s="336"/>
      <c r="AV89" s="339" t="str">
        <f>IF($AO$89="","",$AO$89)</f>
        <v/>
      </c>
      <c r="AY89" s="73">
        <v>2</v>
      </c>
      <c r="AZ89" s="147">
        <v>2</v>
      </c>
      <c r="BB89" s="73">
        <v>2</v>
      </c>
      <c r="BC89" s="73">
        <v>2</v>
      </c>
      <c r="BD89" s="73">
        <v>2</v>
      </c>
      <c r="BE89" s="73">
        <v>2</v>
      </c>
      <c r="BF89" s="73">
        <v>2</v>
      </c>
    </row>
    <row r="90" spans="1:58" ht="20.100000000000001" customHeight="1" x14ac:dyDescent="0.15">
      <c r="A90" s="1"/>
      <c r="B90" s="796" t="s">
        <v>178</v>
      </c>
      <c r="C90" s="797"/>
      <c r="D90" s="797"/>
      <c r="E90" s="797"/>
      <c r="F90" s="797"/>
      <c r="G90" s="797"/>
      <c r="H90" s="797"/>
      <c r="I90" s="797"/>
      <c r="J90" s="797"/>
      <c r="K90" s="797" t="s">
        <v>181</v>
      </c>
      <c r="L90" s="483"/>
      <c r="M90" s="939"/>
      <c r="N90" s="940"/>
      <c r="O90" s="940"/>
      <c r="P90" s="940"/>
      <c r="Q90" s="420" t="s">
        <v>15</v>
      </c>
      <c r="R90" s="1"/>
      <c r="S90" s="71"/>
      <c r="T90" s="823" t="s">
        <v>390</v>
      </c>
      <c r="U90" s="824"/>
      <c r="V90" s="824"/>
      <c r="W90" s="824"/>
      <c r="X90" s="824"/>
      <c r="Y90" s="824"/>
      <c r="Z90" s="824"/>
      <c r="AA90" s="824"/>
      <c r="AB90" s="824"/>
      <c r="AC90" s="824"/>
      <c r="AD90" s="824"/>
      <c r="AE90" s="824"/>
      <c r="AF90" s="824"/>
      <c r="AG90" s="824"/>
      <c r="AH90" s="824"/>
      <c r="AI90" s="825"/>
      <c r="AJ90" s="431"/>
      <c r="AK90" s="73" t="s">
        <v>326</v>
      </c>
      <c r="AL90" s="73" t="s">
        <v>327</v>
      </c>
      <c r="AN90" s="73" t="s">
        <v>392</v>
      </c>
      <c r="AO90" s="67" t="str">
        <f>IF($Y$91="","",IF($Y$91=$BB$87,1867+$Z$91,IF($Y$91=$BC$87,1911+$Z$91,IF($Y$91=$BD$87,1925+$Z$91,IF($Y$91=$BE$87,1988+$Z$91,2018+$Z$91)))))</f>
        <v/>
      </c>
      <c r="AP90" s="67">
        <f>IF(OR($AC$91="",$AC$91="不明"),1,$AC$91)</f>
        <v>1</v>
      </c>
      <c r="AQ90" s="67">
        <f>IF(OR($AF$91="",$AF$91="不明"),1,$AF$91)</f>
        <v>1</v>
      </c>
      <c r="AR90" s="338" t="str">
        <f>IF(OR($Y91="",$Z91=""),"",DATE($AO90,$AP90,$AQ90))</f>
        <v/>
      </c>
      <c r="AT90" s="336" t="s">
        <v>365</v>
      </c>
      <c r="AU90" s="336"/>
      <c r="AV90" s="339" t="e">
        <f>$AW$90-$AV$89</f>
        <v>#VALUE!</v>
      </c>
      <c r="AW90" s="336">
        <v>1900</v>
      </c>
      <c r="AY90" s="147">
        <v>3</v>
      </c>
      <c r="AZ90" s="147">
        <v>3</v>
      </c>
      <c r="BB90" s="73">
        <v>3</v>
      </c>
      <c r="BC90" s="73">
        <v>3</v>
      </c>
      <c r="BD90" s="73">
        <v>3</v>
      </c>
      <c r="BE90" s="73">
        <v>3</v>
      </c>
      <c r="BF90" s="73">
        <v>3</v>
      </c>
    </row>
    <row r="91" spans="1:58" ht="20.100000000000001" customHeight="1" x14ac:dyDescent="0.15">
      <c r="A91" s="1"/>
      <c r="B91" s="796" t="s">
        <v>16</v>
      </c>
      <c r="C91" s="797"/>
      <c r="D91" s="797"/>
      <c r="E91" s="797"/>
      <c r="F91" s="797"/>
      <c r="G91" s="797"/>
      <c r="H91" s="797"/>
      <c r="I91" s="797" t="s">
        <v>179</v>
      </c>
      <c r="J91" s="797"/>
      <c r="K91" s="797"/>
      <c r="L91" s="483"/>
      <c r="M91" s="937">
        <f>SUM(M89:P90)</f>
        <v>0</v>
      </c>
      <c r="N91" s="938"/>
      <c r="O91" s="938"/>
      <c r="P91" s="938"/>
      <c r="Q91" s="420" t="s">
        <v>15</v>
      </c>
      <c r="R91" s="1"/>
      <c r="S91" s="71"/>
      <c r="T91" s="901" t="s">
        <v>359</v>
      </c>
      <c r="U91" s="902"/>
      <c r="V91" s="902"/>
      <c r="W91" s="902"/>
      <c r="X91" s="903"/>
      <c r="Y91" s="373"/>
      <c r="Z91" s="828"/>
      <c r="AA91" s="829"/>
      <c r="AB91" s="325" t="s">
        <v>356</v>
      </c>
      <c r="AC91" s="837"/>
      <c r="AD91" s="837"/>
      <c r="AE91" s="325" t="s">
        <v>357</v>
      </c>
      <c r="AF91" s="837"/>
      <c r="AG91" s="837"/>
      <c r="AH91" s="343" t="s">
        <v>358</v>
      </c>
      <c r="AI91" s="354" t="s">
        <v>407</v>
      </c>
      <c r="AJ91" s="431"/>
      <c r="AM91" s="67"/>
      <c r="AN91" s="74" t="s">
        <v>393</v>
      </c>
      <c r="AO91" s="67" t="str">
        <f>IF($Y$92="","",IF($Y$92=$BB$87,1867+$Z$92,IF($Y$92=$BC$87,1911+$Z$92,IF($Y$92=$BD$87,1925+$Z$92,IF($Y$92=$BE$87,1988+$Z$92,2018+$Z$92)))))</f>
        <v/>
      </c>
      <c r="AP91" s="67">
        <f>IF(OR($AC$92="",$AC$92="不明"),1,$AC$92)</f>
        <v>1</v>
      </c>
      <c r="AQ91" s="67">
        <f>IF(OR($AF$92="",$AF$92="不明"),1,$AF$92)</f>
        <v>1</v>
      </c>
      <c r="AR91" s="338" t="str">
        <f>IF(OR($Y92="",$Z92=""),"",DATE($AO91,$AP91,$AQ91))</f>
        <v/>
      </c>
      <c r="AS91" s="67"/>
      <c r="AT91" s="336" t="s">
        <v>366</v>
      </c>
      <c r="AU91" s="336"/>
      <c r="AV91" s="337" t="e">
        <f>IF($AV$90&gt;0,DATE($AW$90,TEXT(establishmentdate,"m"),TEXT(establishmentdate,"d")),establishmentdate)</f>
        <v>#VALUE!</v>
      </c>
      <c r="AY91" s="73">
        <v>4</v>
      </c>
      <c r="AZ91" s="147">
        <v>4</v>
      </c>
      <c r="BB91" s="73">
        <v>4</v>
      </c>
      <c r="BC91" s="73">
        <v>4</v>
      </c>
      <c r="BD91" s="73">
        <v>4</v>
      </c>
      <c r="BE91" s="73">
        <v>4</v>
      </c>
      <c r="BF91" s="73">
        <v>4</v>
      </c>
    </row>
    <row r="92" spans="1:58" ht="20.100000000000001" customHeight="1" x14ac:dyDescent="0.15">
      <c r="A92" s="1"/>
      <c r="B92" s="910" t="s">
        <v>182</v>
      </c>
      <c r="C92" s="911"/>
      <c r="D92" s="911"/>
      <c r="E92" s="911"/>
      <c r="F92" s="911"/>
      <c r="G92" s="911"/>
      <c r="H92" s="911"/>
      <c r="I92" s="911"/>
      <c r="J92" s="911"/>
      <c r="K92" s="911"/>
      <c r="L92" s="912"/>
      <c r="M92" s="808"/>
      <c r="N92" s="458"/>
      <c r="O92" s="913"/>
      <c r="P92" s="914"/>
      <c r="Q92" s="421" t="s">
        <v>15</v>
      </c>
      <c r="R92" s="1"/>
      <c r="S92" s="71"/>
      <c r="T92" s="904"/>
      <c r="U92" s="905"/>
      <c r="V92" s="905"/>
      <c r="W92" s="905"/>
      <c r="X92" s="906"/>
      <c r="Y92" s="374"/>
      <c r="Z92" s="907"/>
      <c r="AA92" s="908"/>
      <c r="AB92" s="324" t="s">
        <v>356</v>
      </c>
      <c r="AC92" s="925"/>
      <c r="AD92" s="925"/>
      <c r="AE92" s="324" t="s">
        <v>357</v>
      </c>
      <c r="AF92" s="925"/>
      <c r="AG92" s="925"/>
      <c r="AH92" s="344" t="s">
        <v>358</v>
      </c>
      <c r="AI92" s="355" t="s">
        <v>408</v>
      </c>
      <c r="AJ92" s="431"/>
      <c r="AM92" s="67"/>
      <c r="AN92" s="74" t="s">
        <v>394</v>
      </c>
      <c r="AO92" s="67" t="str">
        <f>IF($Y$94="","",IF($Y$94=$BB$87,1867+$Z$94,IF($Y$94=$BC$87,1911+$Z$94,IF($Y$94=$BD$87,1925+$Z$94,IF($Y$94=$BE$87,1988+$Z$94,2018+$Z$94)))))</f>
        <v/>
      </c>
      <c r="AP92" s="67">
        <f>IF(OR($AC$94="",$AC$94="不明"),1,$AC$94)</f>
        <v>1</v>
      </c>
      <c r="AQ92" s="67">
        <f>IF(OR($AF$94="",$AF$94="不明"),1,$AF$94)</f>
        <v>1</v>
      </c>
      <c r="AR92" s="338" t="str">
        <f>IF(OR($Y94="",$Z94=""),"",DATE($AO92,$AP92,$AQ92))</f>
        <v/>
      </c>
      <c r="AS92" s="67"/>
      <c r="AT92" s="336" t="s">
        <v>367</v>
      </c>
      <c r="AU92" s="336"/>
      <c r="AV92" s="339" t="e">
        <f>DATEDIF(AV91,$AV$88,"Y")</f>
        <v>#VALUE!</v>
      </c>
      <c r="AY92" s="73">
        <v>5</v>
      </c>
      <c r="AZ92" s="147">
        <v>5</v>
      </c>
      <c r="BB92" s="73">
        <v>5</v>
      </c>
      <c r="BC92" s="73">
        <v>5</v>
      </c>
      <c r="BD92" s="73">
        <v>5</v>
      </c>
      <c r="BE92" s="73">
        <v>5</v>
      </c>
      <c r="BF92" s="73">
        <v>5</v>
      </c>
    </row>
    <row r="93" spans="1:58" ht="20.100000000000001" customHeight="1" x14ac:dyDescent="0.15">
      <c r="A93" s="1"/>
      <c r="B93" s="915" t="s">
        <v>473</v>
      </c>
      <c r="C93" s="915"/>
      <c r="D93" s="915"/>
      <c r="E93" s="915"/>
      <c r="F93" s="915"/>
      <c r="G93" s="915"/>
      <c r="H93" s="915"/>
      <c r="I93" s="915"/>
      <c r="J93" s="915"/>
      <c r="K93" s="915"/>
      <c r="L93" s="915"/>
      <c r="M93" s="915"/>
      <c r="N93" s="915"/>
      <c r="O93" s="915"/>
      <c r="P93" s="915"/>
      <c r="Q93" s="915"/>
      <c r="R93" s="1"/>
      <c r="S93" s="71"/>
      <c r="T93" s="823" t="s">
        <v>411</v>
      </c>
      <c r="U93" s="824"/>
      <c r="V93" s="824"/>
      <c r="W93" s="824"/>
      <c r="X93" s="824"/>
      <c r="Y93" s="824"/>
      <c r="Z93" s="824"/>
      <c r="AA93" s="824"/>
      <c r="AB93" s="824"/>
      <c r="AC93" s="824"/>
      <c r="AD93" s="824"/>
      <c r="AE93" s="824"/>
      <c r="AF93" s="824"/>
      <c r="AG93" s="824"/>
      <c r="AH93" s="824"/>
      <c r="AI93" s="825"/>
      <c r="AJ93" s="431"/>
      <c r="AL93" s="175"/>
      <c r="AM93" s="67"/>
      <c r="AN93" s="67"/>
      <c r="AO93" s="67"/>
      <c r="AP93" s="67"/>
      <c r="AQ93" s="67"/>
      <c r="AR93" s="67"/>
      <c r="AS93" s="67"/>
      <c r="AT93" s="336" t="s">
        <v>368</v>
      </c>
      <c r="AU93" s="336" t="s">
        <v>369</v>
      </c>
      <c r="AV93" s="337" t="str">
        <f>IF(closingstartdate="","",closingstartdate)</f>
        <v/>
      </c>
      <c r="AY93" s="73">
        <v>6</v>
      </c>
      <c r="AZ93" s="147">
        <v>6</v>
      </c>
      <c r="BB93" s="73">
        <v>6</v>
      </c>
      <c r="BC93" s="73">
        <v>6</v>
      </c>
      <c r="BD93" s="73">
        <v>6</v>
      </c>
      <c r="BE93" s="73">
        <v>6</v>
      </c>
      <c r="BF93" s="73">
        <v>6</v>
      </c>
    </row>
    <row r="94" spans="1:58" ht="20.100000000000001" customHeight="1" x14ac:dyDescent="0.15">
      <c r="A94" s="1"/>
      <c r="B94" s="909"/>
      <c r="C94" s="909"/>
      <c r="D94" s="909"/>
      <c r="E94" s="909"/>
      <c r="F94" s="909"/>
      <c r="G94" s="909"/>
      <c r="H94" s="909"/>
      <c r="I94" s="909"/>
      <c r="J94" s="909"/>
      <c r="K94" s="909"/>
      <c r="L94" s="909"/>
      <c r="M94" s="909"/>
      <c r="N94" s="909"/>
      <c r="O94" s="909"/>
      <c r="P94" s="909"/>
      <c r="Q94" s="909"/>
      <c r="R94" s="1"/>
      <c r="S94" s="1"/>
      <c r="T94" s="847" t="s">
        <v>360</v>
      </c>
      <c r="U94" s="848"/>
      <c r="V94" s="848"/>
      <c r="W94" s="848"/>
      <c r="X94" s="849"/>
      <c r="Y94" s="375"/>
      <c r="Z94" s="828"/>
      <c r="AA94" s="829"/>
      <c r="AB94" s="325" t="s">
        <v>356</v>
      </c>
      <c r="AC94" s="837"/>
      <c r="AD94" s="837"/>
      <c r="AE94" s="325" t="s">
        <v>357</v>
      </c>
      <c r="AF94" s="837"/>
      <c r="AG94" s="837"/>
      <c r="AH94" s="343" t="s">
        <v>358</v>
      </c>
      <c r="AI94" s="347"/>
      <c r="AJ94" s="431"/>
      <c r="AK94" s="147"/>
      <c r="AL94" s="147"/>
      <c r="AM94" s="147"/>
      <c r="AN94" s="147"/>
      <c r="AO94" s="147"/>
      <c r="AP94" s="147"/>
      <c r="AQ94" s="147"/>
      <c r="AR94" s="147"/>
      <c r="AS94" s="147"/>
      <c r="AT94" s="336"/>
      <c r="AU94" s="336" t="s">
        <v>370</v>
      </c>
      <c r="AV94" s="337" t="str">
        <f>IF(closingenddate="","",closingenddate)</f>
        <v/>
      </c>
      <c r="AY94" s="73">
        <v>7</v>
      </c>
      <c r="AZ94" s="147">
        <v>7</v>
      </c>
      <c r="BB94" s="73">
        <v>7</v>
      </c>
      <c r="BC94" s="73">
        <v>7</v>
      </c>
      <c r="BD94" s="73">
        <v>7</v>
      </c>
      <c r="BE94" s="73">
        <v>7</v>
      </c>
      <c r="BF94" s="73">
        <v>7</v>
      </c>
    </row>
    <row r="95" spans="1:58" ht="20.100000000000001" customHeight="1" x14ac:dyDescent="0.15">
      <c r="A95" s="1"/>
      <c r="B95" s="77"/>
      <c r="C95" s="77"/>
      <c r="D95" s="77"/>
      <c r="E95" s="77"/>
      <c r="F95" s="77"/>
      <c r="G95" s="77"/>
      <c r="H95" s="77"/>
      <c r="I95" s="77"/>
      <c r="J95" s="77"/>
      <c r="K95" s="77"/>
      <c r="L95" s="77"/>
      <c r="M95" s="733"/>
      <c r="N95" s="733"/>
      <c r="O95" s="832"/>
      <c r="P95" s="832"/>
      <c r="Q95" s="418"/>
      <c r="R95" s="1"/>
      <c r="S95" s="160"/>
      <c r="T95" s="844" t="s">
        <v>361</v>
      </c>
      <c r="U95" s="845"/>
      <c r="V95" s="845"/>
      <c r="W95" s="845"/>
      <c r="X95" s="846"/>
      <c r="Y95" s="350"/>
      <c r="Z95" s="351"/>
      <c r="AA95" s="326"/>
      <c r="AB95" s="326"/>
      <c r="AC95" s="326"/>
      <c r="AD95" s="326"/>
      <c r="AE95" s="924" t="str">
        <f>IFERROR($AV$96,"")</f>
        <v/>
      </c>
      <c r="AF95" s="924"/>
      <c r="AG95" s="924"/>
      <c r="AH95" s="326" t="s">
        <v>46</v>
      </c>
      <c r="AI95" s="348"/>
      <c r="AJ95" s="431"/>
      <c r="AK95" s="147"/>
      <c r="AL95" s="147"/>
      <c r="AM95" s="147"/>
      <c r="AN95" s="147"/>
      <c r="AO95" s="147"/>
      <c r="AP95" s="147"/>
      <c r="AQ95" s="147"/>
      <c r="AR95" s="147"/>
      <c r="AS95" s="147"/>
      <c r="AT95" s="336"/>
      <c r="AU95" s="336" t="s">
        <v>371</v>
      </c>
      <c r="AV95" s="336">
        <f>IF(AND($AV$93="",$AV$94=""),0,DATEDIF($AV$93,$AV$94,"Y"))</f>
        <v>0</v>
      </c>
      <c r="AY95" s="73">
        <v>8</v>
      </c>
      <c r="AZ95" s="147">
        <v>8</v>
      </c>
      <c r="BB95" s="73">
        <v>8</v>
      </c>
      <c r="BC95" s="73">
        <v>8</v>
      </c>
      <c r="BD95" s="73">
        <v>8</v>
      </c>
      <c r="BE95" s="73">
        <v>8</v>
      </c>
    </row>
    <row r="96" spans="1:58" ht="20.100000000000001" customHeight="1" x14ac:dyDescent="0.15">
      <c r="A96" s="1"/>
      <c r="B96" s="1"/>
      <c r="C96" s="176"/>
      <c r="D96" s="176"/>
      <c r="E96" s="176"/>
      <c r="F96" s="176"/>
      <c r="G96" s="176"/>
      <c r="H96" s="176"/>
      <c r="I96" s="176"/>
      <c r="J96" s="176"/>
      <c r="K96" s="176"/>
      <c r="L96" s="176"/>
      <c r="M96" s="176"/>
      <c r="N96" s="176"/>
      <c r="O96" s="176"/>
      <c r="P96" s="176"/>
      <c r="Q96" s="176"/>
      <c r="R96" s="1"/>
      <c r="S96" s="1"/>
      <c r="T96" s="1"/>
      <c r="U96" s="1"/>
      <c r="V96" s="1"/>
      <c r="W96" s="1"/>
      <c r="X96" s="1"/>
      <c r="Y96" s="1"/>
      <c r="Z96" s="1"/>
      <c r="AA96" s="1"/>
      <c r="AB96" s="1"/>
      <c r="AC96" s="1"/>
      <c r="AD96" s="1"/>
      <c r="AE96" s="1"/>
      <c r="AF96" s="1"/>
      <c r="AG96" s="1"/>
      <c r="AH96" s="1"/>
      <c r="AI96" s="1"/>
      <c r="AK96" s="147"/>
      <c r="AL96" s="147"/>
      <c r="AM96" s="147"/>
      <c r="AN96" s="147"/>
      <c r="AO96" s="147"/>
      <c r="AP96" s="147"/>
      <c r="AQ96" s="147"/>
      <c r="AR96" s="147"/>
      <c r="AT96" s="336" t="s">
        <v>361</v>
      </c>
      <c r="AU96" s="336"/>
      <c r="AV96" s="336" t="e">
        <f>IF($AV$90&gt;0,$AV$92-$AV$95+$AV$90,$AV$92-$AV$95)</f>
        <v>#VALUE!</v>
      </c>
      <c r="AY96" s="73">
        <v>9</v>
      </c>
      <c r="AZ96" s="147">
        <v>9</v>
      </c>
      <c r="BB96" s="73">
        <v>9</v>
      </c>
      <c r="BC96" s="73">
        <v>9</v>
      </c>
      <c r="BD96" s="73">
        <v>9</v>
      </c>
      <c r="BE96" s="73">
        <v>9</v>
      </c>
    </row>
    <row r="97" spans="1:57" ht="9.75" customHeight="1" x14ac:dyDescent="0.15">
      <c r="A97" s="1"/>
      <c r="B97" s="176"/>
      <c r="C97" s="176"/>
      <c r="D97" s="176"/>
      <c r="E97" s="176"/>
      <c r="F97" s="176"/>
      <c r="G97" s="176"/>
      <c r="H97" s="176"/>
      <c r="I97" s="176"/>
      <c r="J97" s="176"/>
      <c r="K97" s="176"/>
      <c r="L97" s="176"/>
      <c r="M97" s="176"/>
      <c r="N97" s="176"/>
      <c r="O97" s="176"/>
      <c r="P97" s="176"/>
      <c r="Q97" s="176"/>
      <c r="R97" s="1"/>
      <c r="S97" s="1"/>
      <c r="T97" s="1"/>
      <c r="U97" s="1"/>
      <c r="V97" s="1"/>
      <c r="W97" s="1"/>
      <c r="X97" s="1"/>
      <c r="Y97" s="1"/>
      <c r="Z97" s="1"/>
      <c r="AA97" s="1"/>
      <c r="AB97" s="1"/>
      <c r="AC97" s="1"/>
      <c r="AD97" s="1"/>
      <c r="AE97" s="1"/>
      <c r="AF97" s="1"/>
      <c r="AG97" s="1"/>
      <c r="AH97" s="1"/>
      <c r="AI97" s="1"/>
      <c r="AK97" s="147"/>
      <c r="AL97" s="147"/>
      <c r="AM97" s="147"/>
      <c r="AN97" s="147"/>
      <c r="AO97" s="147"/>
      <c r="AP97" s="147"/>
      <c r="AQ97" s="147"/>
      <c r="AR97" s="147"/>
      <c r="AT97" s="336"/>
      <c r="AU97" s="336"/>
      <c r="AV97" s="336"/>
      <c r="AY97" s="147">
        <v>10</v>
      </c>
      <c r="AZ97" s="147">
        <v>10</v>
      </c>
      <c r="BB97" s="73">
        <v>10</v>
      </c>
      <c r="BC97" s="73">
        <v>10</v>
      </c>
      <c r="BD97" s="73">
        <v>10</v>
      </c>
      <c r="BE97" s="73">
        <v>10</v>
      </c>
    </row>
    <row r="98" spans="1:57" ht="20.100000000000001" customHeight="1" x14ac:dyDescent="0.15">
      <c r="A98" s="328">
        <v>9</v>
      </c>
      <c r="B98" s="1" t="s">
        <v>36</v>
      </c>
      <c r="C98" s="1"/>
      <c r="D98" s="1"/>
      <c r="E98" s="1"/>
      <c r="F98" s="1"/>
      <c r="G98" s="1"/>
      <c r="H98" s="1"/>
      <c r="I98" s="1"/>
      <c r="J98" s="1"/>
      <c r="K98" s="1"/>
      <c r="L98" s="1"/>
      <c r="M98" s="176"/>
      <c r="N98" s="176"/>
      <c r="O98" s="176"/>
      <c r="P98" s="176"/>
      <c r="Q98" s="176"/>
      <c r="R98" s="1"/>
      <c r="S98" s="1"/>
      <c r="T98" s="1"/>
      <c r="U98" s="1"/>
      <c r="V98" s="1"/>
      <c r="W98" s="1"/>
      <c r="X98" s="1"/>
      <c r="Y98" s="1"/>
      <c r="Z98" s="1"/>
      <c r="AA98" s="1"/>
      <c r="AB98" s="1"/>
      <c r="AC98" s="1"/>
      <c r="AD98" s="1"/>
      <c r="AE98" s="1"/>
      <c r="AF98" s="1"/>
      <c r="AG98" s="1"/>
      <c r="AH98" s="1"/>
      <c r="AI98" s="1"/>
      <c r="AK98" s="147"/>
      <c r="AL98" s="147"/>
      <c r="AM98" s="147"/>
      <c r="AN98" s="147"/>
      <c r="AO98" s="147"/>
      <c r="AP98" s="147"/>
      <c r="AQ98" s="147"/>
      <c r="AR98" s="147"/>
      <c r="AS98" s="336"/>
      <c r="AT98" s="336"/>
      <c r="AU98" s="336"/>
      <c r="AY98" s="147">
        <v>11</v>
      </c>
      <c r="AZ98" s="147">
        <v>11</v>
      </c>
      <c r="BB98" s="73">
        <v>11</v>
      </c>
      <c r="BC98" s="73">
        <v>11</v>
      </c>
      <c r="BD98" s="73">
        <v>11</v>
      </c>
      <c r="BE98" s="73">
        <v>11</v>
      </c>
    </row>
    <row r="99" spans="1:57" ht="20.100000000000001" customHeight="1" x14ac:dyDescent="0.15">
      <c r="A99" s="1"/>
      <c r="B99" s="564" t="s">
        <v>173</v>
      </c>
      <c r="C99" s="565"/>
      <c r="D99" s="565"/>
      <c r="E99" s="565"/>
      <c r="F99" s="565"/>
      <c r="G99" s="565"/>
      <c r="H99" s="566"/>
      <c r="I99" s="349" t="s">
        <v>403</v>
      </c>
      <c r="J99" s="813"/>
      <c r="K99" s="813"/>
      <c r="L99" s="329" t="s">
        <v>17</v>
      </c>
      <c r="M99" s="342"/>
      <c r="N99" s="75"/>
      <c r="O99" s="75"/>
      <c r="P99" s="75"/>
      <c r="Q99" s="75"/>
      <c r="R99" s="1"/>
      <c r="S99" s="1"/>
      <c r="T99" s="1"/>
      <c r="U99" s="1"/>
      <c r="V99" s="1"/>
      <c r="W99" s="1"/>
      <c r="X99" s="1"/>
      <c r="Y99" s="1"/>
      <c r="Z99" s="1"/>
      <c r="AA99" s="1"/>
      <c r="AB99" s="1"/>
      <c r="AC99" s="1"/>
      <c r="AD99" s="1"/>
      <c r="AE99" s="1"/>
      <c r="AF99" s="1"/>
      <c r="AG99" s="1"/>
      <c r="AH99" s="1"/>
      <c r="AI99" s="1"/>
      <c r="AY99" s="147">
        <v>12</v>
      </c>
      <c r="AZ99" s="147">
        <v>12</v>
      </c>
      <c r="BB99" s="73">
        <v>12</v>
      </c>
      <c r="BC99" s="73">
        <v>12</v>
      </c>
      <c r="BD99" s="73">
        <v>12</v>
      </c>
      <c r="BE99" s="73">
        <v>12</v>
      </c>
    </row>
    <row r="100" spans="1:57" ht="20.100000000000001" customHeight="1" x14ac:dyDescent="0.15">
      <c r="A100" s="1"/>
      <c r="B100" s="830" t="s">
        <v>174</v>
      </c>
      <c r="C100" s="625"/>
      <c r="D100" s="625"/>
      <c r="E100" s="625"/>
      <c r="F100" s="625"/>
      <c r="G100" s="625"/>
      <c r="H100" s="831"/>
      <c r="I100" s="138" t="s">
        <v>403</v>
      </c>
      <c r="J100" s="812" t="str">
        <f>IF(keiyakurate1="","",100-keiyakurate1)</f>
        <v/>
      </c>
      <c r="K100" s="812"/>
      <c r="L100" s="330" t="s">
        <v>17</v>
      </c>
      <c r="M100" s="342"/>
      <c r="N100" s="75"/>
      <c r="O100" s="75"/>
      <c r="P100" s="75"/>
      <c r="Q100" s="75"/>
      <c r="R100" s="1"/>
      <c r="S100" s="1"/>
      <c r="T100" s="1"/>
      <c r="U100" s="1"/>
      <c r="V100" s="1"/>
      <c r="W100" s="1"/>
      <c r="X100" s="1"/>
      <c r="Y100" s="1"/>
      <c r="Z100" s="1"/>
      <c r="AA100" s="1"/>
      <c r="AB100" s="1"/>
      <c r="AC100" s="1"/>
      <c r="AD100" s="1"/>
      <c r="AE100" s="1"/>
      <c r="AF100" s="1"/>
      <c r="AG100" s="1"/>
      <c r="AH100" s="1"/>
      <c r="AI100" s="1"/>
      <c r="AY100" s="147" t="s">
        <v>327</v>
      </c>
      <c r="AZ100" s="147">
        <v>13</v>
      </c>
      <c r="BB100" s="73">
        <v>13</v>
      </c>
      <c r="BC100" s="73">
        <v>13</v>
      </c>
      <c r="BD100" s="73">
        <v>13</v>
      </c>
      <c r="BE100" s="73">
        <v>13</v>
      </c>
    </row>
    <row r="101" spans="1:57" ht="9.9499999999999993" customHeight="1" x14ac:dyDescent="0.15">
      <c r="A101" s="1"/>
      <c r="B101" s="127"/>
      <c r="C101" s="1"/>
      <c r="D101" s="1"/>
      <c r="E101" s="1"/>
      <c r="F101" s="1"/>
      <c r="G101" s="1"/>
      <c r="H101" s="1"/>
      <c r="I101" s="1"/>
      <c r="J101" s="1"/>
      <c r="K101" s="1"/>
      <c r="L101" s="1"/>
      <c r="M101" s="77"/>
      <c r="N101" s="1"/>
      <c r="O101" s="1"/>
      <c r="P101" s="1"/>
      <c r="Q101" s="1"/>
      <c r="R101" s="1"/>
      <c r="S101" s="1"/>
      <c r="T101" s="333"/>
      <c r="U101" s="333"/>
      <c r="V101" s="333"/>
      <c r="W101" s="333"/>
      <c r="X101" s="333"/>
      <c r="Y101" s="333"/>
      <c r="Z101" s="340"/>
      <c r="AA101" s="341"/>
      <c r="AB101" s="341"/>
      <c r="AC101" s="341"/>
      <c r="AD101" s="342"/>
      <c r="AE101" s="1"/>
      <c r="AF101" s="1"/>
      <c r="AG101" s="1"/>
      <c r="AH101" s="1"/>
      <c r="AI101" s="1"/>
      <c r="AY101" s="147"/>
      <c r="AZ101" s="147">
        <v>14</v>
      </c>
      <c r="BB101" s="73">
        <v>14</v>
      </c>
      <c r="BC101" s="73">
        <v>14</v>
      </c>
      <c r="BD101" s="73">
        <v>14</v>
      </c>
      <c r="BE101" s="73">
        <v>14</v>
      </c>
    </row>
    <row r="102" spans="1:57" ht="20.100000000000001" customHeight="1" x14ac:dyDescent="0.15">
      <c r="A102" s="5">
        <v>10</v>
      </c>
      <c r="B102" s="1" t="s">
        <v>38</v>
      </c>
      <c r="C102" s="1"/>
      <c r="D102" s="1"/>
      <c r="E102" s="1"/>
      <c r="F102" s="1"/>
      <c r="G102" s="1"/>
      <c r="H102" s="1"/>
      <c r="I102" s="1"/>
      <c r="J102" s="1"/>
      <c r="K102" s="1"/>
      <c r="L102" s="1"/>
      <c r="M102" s="1"/>
      <c r="N102" s="1"/>
      <c r="O102" s="1"/>
      <c r="P102" s="1"/>
      <c r="Q102" s="1"/>
      <c r="R102" s="1"/>
      <c r="S102" s="1"/>
      <c r="T102" s="1"/>
      <c r="U102" s="1"/>
      <c r="V102" s="1"/>
      <c r="W102" s="127" t="s">
        <v>172</v>
      </c>
      <c r="X102" s="1"/>
      <c r="Y102" s="1"/>
      <c r="Z102" s="1"/>
      <c r="AA102" s="1"/>
      <c r="AB102" s="1"/>
      <c r="AC102" s="1"/>
      <c r="AD102" s="1"/>
      <c r="AE102" s="1"/>
      <c r="AF102" s="1"/>
      <c r="AG102" s="1"/>
      <c r="AH102" s="1"/>
      <c r="AI102" s="1"/>
      <c r="AL102" s="74"/>
      <c r="AM102" s="74"/>
      <c r="AN102" s="74"/>
      <c r="AO102" s="74"/>
      <c r="AP102" s="74"/>
      <c r="AQ102" s="74"/>
      <c r="AY102" s="147"/>
      <c r="AZ102" s="147">
        <v>15</v>
      </c>
      <c r="BB102" s="73">
        <v>15</v>
      </c>
      <c r="BC102" s="73">
        <v>15</v>
      </c>
      <c r="BD102" s="73">
        <v>15</v>
      </c>
      <c r="BE102" s="73">
        <v>15</v>
      </c>
    </row>
    <row r="103" spans="1:57" ht="20.100000000000001" customHeight="1" x14ac:dyDescent="0.15">
      <c r="A103" s="1"/>
      <c r="B103" s="729" t="s">
        <v>37</v>
      </c>
      <c r="C103" s="730"/>
      <c r="D103" s="730"/>
      <c r="E103" s="731"/>
      <c r="F103" s="729" t="s">
        <v>52</v>
      </c>
      <c r="G103" s="730"/>
      <c r="H103" s="730"/>
      <c r="I103" s="731"/>
      <c r="J103" s="803" t="s">
        <v>56</v>
      </c>
      <c r="K103" s="804"/>
      <c r="L103" s="804"/>
      <c r="M103" s="804"/>
      <c r="N103" s="804"/>
      <c r="O103" s="804"/>
      <c r="P103" s="804"/>
      <c r="Q103" s="805"/>
      <c r="R103" s="729" t="s">
        <v>53</v>
      </c>
      <c r="S103" s="730"/>
      <c r="T103" s="730"/>
      <c r="U103" s="731"/>
      <c r="V103" s="889"/>
      <c r="W103" s="890"/>
      <c r="X103" s="890"/>
      <c r="Y103" s="890"/>
      <c r="Z103" s="890"/>
      <c r="AA103" s="890"/>
      <c r="AB103" s="890"/>
      <c r="AC103" s="890"/>
      <c r="AD103" s="890"/>
      <c r="AE103" s="890"/>
      <c r="AF103" s="890"/>
      <c r="AG103" s="890"/>
      <c r="AH103" s="891"/>
      <c r="AI103"/>
      <c r="AL103" s="178"/>
      <c r="AM103" s="178"/>
      <c r="AN103" s="74"/>
      <c r="AO103" s="74"/>
      <c r="AP103" s="74"/>
      <c r="AQ103" s="74"/>
      <c r="AZ103" s="147">
        <v>16</v>
      </c>
      <c r="BB103" s="73">
        <v>16</v>
      </c>
      <c r="BD103" s="73">
        <v>16</v>
      </c>
      <c r="BE103" s="73">
        <v>16</v>
      </c>
    </row>
    <row r="104" spans="1:57" ht="20.100000000000001" customHeight="1" x14ac:dyDescent="0.15">
      <c r="A104" s="1"/>
      <c r="B104" s="601"/>
      <c r="C104" s="602"/>
      <c r="D104" s="602"/>
      <c r="E104" s="603"/>
      <c r="F104" s="601"/>
      <c r="G104" s="602"/>
      <c r="H104" s="602"/>
      <c r="I104" s="603"/>
      <c r="J104" s="840" t="s">
        <v>171</v>
      </c>
      <c r="K104" s="841"/>
      <c r="L104" s="841"/>
      <c r="M104" s="842"/>
      <c r="N104" s="843" t="s">
        <v>169</v>
      </c>
      <c r="O104" s="841"/>
      <c r="P104" s="841"/>
      <c r="Q104" s="842"/>
      <c r="R104" s="601"/>
      <c r="S104" s="602"/>
      <c r="T104" s="602"/>
      <c r="U104" s="603"/>
      <c r="V104" s="892"/>
      <c r="W104" s="893"/>
      <c r="X104" s="893"/>
      <c r="Y104" s="893"/>
      <c r="Z104" s="893"/>
      <c r="AA104" s="893"/>
      <c r="AB104" s="893"/>
      <c r="AC104" s="893"/>
      <c r="AD104" s="893"/>
      <c r="AE104" s="893"/>
      <c r="AF104" s="893"/>
      <c r="AG104" s="893"/>
      <c r="AH104" s="894"/>
      <c r="AI104"/>
      <c r="AK104" s="73">
        <v>1</v>
      </c>
      <c r="AL104" s="73" t="s">
        <v>334</v>
      </c>
      <c r="AN104" s="178"/>
      <c r="AO104" s="178"/>
      <c r="AP104" s="74"/>
      <c r="AQ104" s="74"/>
      <c r="AR104" s="74"/>
      <c r="AS104" s="74"/>
      <c r="AZ104" s="147">
        <v>17</v>
      </c>
      <c r="BB104" s="73">
        <v>17</v>
      </c>
      <c r="BD104" s="73">
        <v>17</v>
      </c>
      <c r="BE104" s="73">
        <v>17</v>
      </c>
    </row>
    <row r="105" spans="1:57" ht="20.100000000000001" customHeight="1" x14ac:dyDescent="0.15">
      <c r="A105" s="79"/>
      <c r="B105" s="302"/>
      <c r="C105" s="838" t="s">
        <v>39</v>
      </c>
      <c r="D105" s="838"/>
      <c r="E105" s="839"/>
      <c r="F105" s="302"/>
      <c r="G105" s="818" t="s">
        <v>60</v>
      </c>
      <c r="H105" s="819"/>
      <c r="I105" s="820"/>
      <c r="J105" s="304"/>
      <c r="K105" s="814" t="s">
        <v>168</v>
      </c>
      <c r="L105" s="814"/>
      <c r="M105" s="815"/>
      <c r="N105" s="302"/>
      <c r="O105" s="838" t="s">
        <v>409</v>
      </c>
      <c r="P105" s="838"/>
      <c r="Q105" s="839"/>
      <c r="R105" s="304"/>
      <c r="S105" s="850" t="s">
        <v>54</v>
      </c>
      <c r="T105" s="851"/>
      <c r="U105" s="852"/>
      <c r="V105" s="892"/>
      <c r="W105" s="893"/>
      <c r="X105" s="893"/>
      <c r="Y105" s="893"/>
      <c r="Z105" s="893"/>
      <c r="AA105" s="893"/>
      <c r="AB105" s="893"/>
      <c r="AC105" s="893"/>
      <c r="AD105" s="893"/>
      <c r="AE105" s="893"/>
      <c r="AF105" s="893"/>
      <c r="AG105" s="893"/>
      <c r="AH105" s="894"/>
      <c r="AI105"/>
      <c r="AN105" s="74"/>
      <c r="AO105" s="74"/>
      <c r="AP105" s="74"/>
      <c r="AQ105" s="74"/>
      <c r="AR105" s="74"/>
      <c r="AS105" s="74"/>
      <c r="AZ105" s="147">
        <v>18</v>
      </c>
      <c r="BB105" s="73">
        <v>18</v>
      </c>
      <c r="BD105" s="73">
        <v>18</v>
      </c>
      <c r="BE105" s="73">
        <v>18</v>
      </c>
    </row>
    <row r="106" spans="1:57" ht="20.100000000000001" customHeight="1" x14ac:dyDescent="0.15">
      <c r="A106" s="79"/>
      <c r="B106" s="303"/>
      <c r="C106" s="792" t="s">
        <v>55</v>
      </c>
      <c r="D106" s="792"/>
      <c r="E106" s="793"/>
      <c r="F106" s="303"/>
      <c r="G106" s="809" t="s">
        <v>183</v>
      </c>
      <c r="H106" s="810"/>
      <c r="I106" s="811"/>
      <c r="J106" s="305"/>
      <c r="K106" s="792" t="s">
        <v>170</v>
      </c>
      <c r="L106" s="792"/>
      <c r="M106" s="793"/>
      <c r="N106" s="303"/>
      <c r="O106" s="792" t="s">
        <v>410</v>
      </c>
      <c r="P106" s="792"/>
      <c r="Q106" s="793"/>
      <c r="R106" s="137"/>
      <c r="S106" s="625"/>
      <c r="T106" s="625"/>
      <c r="U106" s="831"/>
      <c r="V106" s="895"/>
      <c r="W106" s="896"/>
      <c r="X106" s="896"/>
      <c r="Y106" s="896"/>
      <c r="Z106" s="896"/>
      <c r="AA106" s="896"/>
      <c r="AB106" s="896"/>
      <c r="AC106" s="896"/>
      <c r="AD106" s="896"/>
      <c r="AE106" s="896"/>
      <c r="AF106" s="896"/>
      <c r="AG106" s="896"/>
      <c r="AH106" s="897"/>
      <c r="AI106"/>
      <c r="AZ106" s="147">
        <v>19</v>
      </c>
      <c r="BB106" s="73">
        <v>19</v>
      </c>
      <c r="BD106" s="73">
        <v>19</v>
      </c>
      <c r="BE106" s="73">
        <v>19</v>
      </c>
    </row>
    <row r="107" spans="1:57" ht="20.100000000000001" customHeight="1" x14ac:dyDescent="0.15">
      <c r="A107" s="77"/>
      <c r="B107" s="794" t="s">
        <v>352</v>
      </c>
      <c r="C107" s="795"/>
      <c r="D107" s="795"/>
      <c r="E107" s="795"/>
      <c r="F107" s="795"/>
      <c r="G107" s="795"/>
      <c r="H107" s="795"/>
      <c r="I107" s="286"/>
      <c r="J107" s="306"/>
      <c r="K107" s="285" t="str">
        <f>_xlfn.IFNA(VLOOKUP($J$107,$AK$107:$AL$108,2,FALSE),"")</f>
        <v/>
      </c>
      <c r="L107" s="285"/>
      <c r="M107" s="285"/>
      <c r="N107" s="433" t="s">
        <v>355</v>
      </c>
      <c r="O107" s="285"/>
      <c r="P107" s="285"/>
      <c r="Q107" s="285"/>
      <c r="R107" s="139"/>
      <c r="S107" s="357"/>
      <c r="T107" s="357"/>
      <c r="U107" s="357"/>
      <c r="V107" s="434"/>
      <c r="W107" s="434"/>
      <c r="X107" s="434"/>
      <c r="Y107" s="434"/>
      <c r="Z107" s="434"/>
      <c r="AA107" s="434"/>
      <c r="AB107" s="434"/>
      <c r="AC107" s="434"/>
      <c r="AD107" s="434"/>
      <c r="AE107" s="434"/>
      <c r="AF107" s="434"/>
      <c r="AG107" s="434"/>
      <c r="AH107" s="435"/>
      <c r="AI107"/>
      <c r="AK107" s="73">
        <v>1</v>
      </c>
      <c r="AL107" s="73" t="s">
        <v>353</v>
      </c>
      <c r="AZ107" s="147">
        <v>20</v>
      </c>
      <c r="BB107" s="73">
        <v>20</v>
      </c>
      <c r="BD107" s="73">
        <v>20</v>
      </c>
      <c r="BE107" s="73">
        <v>20</v>
      </c>
    </row>
    <row r="108" spans="1:57" ht="20.100000000000001" customHeight="1" x14ac:dyDescent="0.15">
      <c r="A108" s="77"/>
      <c r="B108" s="898"/>
      <c r="C108" s="899"/>
      <c r="D108" s="899"/>
      <c r="E108" s="899"/>
      <c r="F108" s="899"/>
      <c r="G108" s="899"/>
      <c r="H108" s="899"/>
      <c r="I108" s="899"/>
      <c r="J108" s="899"/>
      <c r="K108" s="899"/>
      <c r="L108" s="899"/>
      <c r="M108" s="899"/>
      <c r="N108" s="899"/>
      <c r="O108" s="899"/>
      <c r="P108" s="899"/>
      <c r="Q108" s="899"/>
      <c r="R108" s="899"/>
      <c r="S108" s="899"/>
      <c r="T108" s="899"/>
      <c r="U108" s="899"/>
      <c r="V108" s="899"/>
      <c r="W108" s="899"/>
      <c r="X108" s="899"/>
      <c r="Y108" s="899"/>
      <c r="Z108" s="899"/>
      <c r="AA108" s="899"/>
      <c r="AB108" s="899"/>
      <c r="AC108" s="899"/>
      <c r="AD108" s="899"/>
      <c r="AE108" s="899"/>
      <c r="AF108" s="899"/>
      <c r="AG108" s="899"/>
      <c r="AH108" s="900"/>
      <c r="AI108"/>
      <c r="AK108" s="73">
        <v>2</v>
      </c>
      <c r="AL108" s="73" t="s">
        <v>354</v>
      </c>
      <c r="AZ108" s="147">
        <v>21</v>
      </c>
      <c r="BB108" s="73">
        <v>21</v>
      </c>
      <c r="BD108" s="73">
        <v>21</v>
      </c>
      <c r="BE108" s="73">
        <v>21</v>
      </c>
    </row>
    <row r="109" spans="1:57" ht="9.9499999999999993" customHeight="1" x14ac:dyDescent="0.1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Z109" s="147">
        <v>22</v>
      </c>
      <c r="BB109" s="73">
        <v>22</v>
      </c>
      <c r="BD109" s="73">
        <v>22</v>
      </c>
      <c r="BE109" s="73">
        <v>22</v>
      </c>
    </row>
    <row r="110" spans="1:57" ht="20.100000000000001" customHeight="1" x14ac:dyDescent="0.15">
      <c r="A110" s="2">
        <v>1</v>
      </c>
      <c r="B110" s="494" t="s">
        <v>0</v>
      </c>
      <c r="C110" s="494"/>
      <c r="D110" s="494"/>
      <c r="E110" s="494"/>
      <c r="F110" s="494"/>
      <c r="G110" s="494"/>
      <c r="H110" s="491" t="str">
        <f>IF(id="","",id)</f>
        <v/>
      </c>
      <c r="I110" s="492"/>
      <c r="J110" s="493"/>
      <c r="K110" s="1"/>
      <c r="L110" s="515" t="str">
        <f>IF(tourokukbn="","",IF(tourokukbn=1,IF(headofficename="","",headofficename),IF(branchname="","",branchname)))</f>
        <v/>
      </c>
      <c r="M110" s="515"/>
      <c r="N110" s="515"/>
      <c r="O110" s="515"/>
      <c r="P110" s="515"/>
      <c r="Q110" s="515"/>
      <c r="R110" s="515"/>
      <c r="S110" s="515"/>
      <c r="T110" s="515"/>
      <c r="U110" s="515"/>
      <c r="V110" s="515"/>
      <c r="W110" s="515"/>
      <c r="X110" s="515"/>
      <c r="Y110" s="515"/>
      <c r="Z110" s="515"/>
      <c r="AA110" s="515"/>
      <c r="AB110" s="515"/>
      <c r="AC110" s="515"/>
      <c r="AD110" s="515"/>
      <c r="AE110" s="515"/>
      <c r="AF110" s="515"/>
      <c r="AG110" s="515"/>
      <c r="AH110" s="515"/>
      <c r="AI110" s="1"/>
      <c r="AZ110" s="147">
        <v>23</v>
      </c>
      <c r="BB110" s="73">
        <v>23</v>
      </c>
      <c r="BD110" s="73">
        <v>23</v>
      </c>
      <c r="BE110" s="73">
        <v>23</v>
      </c>
    </row>
    <row r="111" spans="1:57" ht="9.9499999999999993" customHeight="1" x14ac:dyDescent="0.15">
      <c r="A111" s="72"/>
      <c r="B111" s="71"/>
      <c r="C111" s="71"/>
      <c r="D111" s="71"/>
      <c r="E111" s="71"/>
      <c r="F111" s="71"/>
      <c r="G111" s="71"/>
      <c r="H111" s="71"/>
      <c r="I111" s="71"/>
      <c r="J111" s="77"/>
      <c r="K111" s="77"/>
      <c r="L111" s="77"/>
      <c r="M111" s="77"/>
      <c r="N111" s="77"/>
      <c r="O111" s="77"/>
      <c r="P111" s="77"/>
      <c r="Q111" s="77"/>
      <c r="R111" s="77"/>
      <c r="S111" s="77"/>
      <c r="T111" s="77"/>
      <c r="U111" s="77"/>
      <c r="V111" s="77"/>
      <c r="W111" s="77"/>
      <c r="X111" s="77"/>
      <c r="Y111" s="77"/>
      <c r="Z111" s="77"/>
      <c r="AA111" s="77"/>
      <c r="AB111" s="77"/>
      <c r="AC111" s="77"/>
      <c r="AD111" s="77"/>
      <c r="AE111" s="77"/>
      <c r="AF111" s="77"/>
      <c r="AG111" s="77"/>
      <c r="AH111" s="77"/>
      <c r="AI111" s="1"/>
      <c r="AZ111" s="147">
        <v>24</v>
      </c>
      <c r="BB111" s="73">
        <v>24</v>
      </c>
      <c r="BD111" s="73">
        <v>24</v>
      </c>
      <c r="BE111" s="73">
        <v>24</v>
      </c>
    </row>
    <row r="112" spans="1:57" ht="20.100000000000001" customHeight="1" x14ac:dyDescent="0.15">
      <c r="A112" s="5">
        <v>11</v>
      </c>
      <c r="B112" s="6" t="s">
        <v>18</v>
      </c>
      <c r="C112" s="7"/>
      <c r="D112" s="7"/>
      <c r="E112" s="7"/>
      <c r="F112" s="7"/>
      <c r="G112" s="7"/>
      <c r="H112" s="7"/>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Z112" s="147">
        <v>25</v>
      </c>
      <c r="BB112" s="73">
        <v>25</v>
      </c>
      <c r="BD112" s="73">
        <v>25</v>
      </c>
      <c r="BE112" s="73">
        <v>25</v>
      </c>
    </row>
    <row r="113" spans="1:57" ht="15" customHeight="1" x14ac:dyDescent="0.15">
      <c r="A113" s="79"/>
      <c r="B113" s="616" t="s">
        <v>24</v>
      </c>
      <c r="C113" s="617"/>
      <c r="D113" s="617"/>
      <c r="E113" s="617"/>
      <c r="F113" s="617"/>
      <c r="G113" s="617"/>
      <c r="H113" s="834" t="str">
        <f>IF(gyoumucode1="","",gyoumucode1)</f>
        <v/>
      </c>
      <c r="I113" s="835"/>
      <c r="J113" s="816" t="str">
        <f>IF(gyoumucode1="","",IF(ISNA(VLOOKUP(gyoumucode1,業務一覧!$B$6:$C$34,2,FALSE)),"該当無し",VLOOKUP(gyoumucode1,業務一覧!$B$6:$C$34,2)))</f>
        <v/>
      </c>
      <c r="K113" s="816"/>
      <c r="L113" s="816"/>
      <c r="M113" s="816"/>
      <c r="N113" s="816"/>
      <c r="O113" s="816"/>
      <c r="P113" s="816"/>
      <c r="Q113" s="816"/>
      <c r="R113" s="816"/>
      <c r="S113" s="816"/>
      <c r="T113" s="816"/>
      <c r="U113" s="816"/>
      <c r="V113" s="816"/>
      <c r="W113" s="816"/>
      <c r="X113" s="816"/>
      <c r="Y113" s="816"/>
      <c r="Z113" s="816"/>
      <c r="AA113" s="816"/>
      <c r="AB113" s="816"/>
      <c r="AC113" s="816"/>
      <c r="AD113" s="136"/>
      <c r="AE113" s="617" t="s">
        <v>42</v>
      </c>
      <c r="AF113" s="617"/>
      <c r="AG113" s="617"/>
      <c r="AH113" s="618"/>
      <c r="AI113" s="1"/>
      <c r="AZ113" s="147">
        <v>26</v>
      </c>
      <c r="BB113" s="73">
        <v>26</v>
      </c>
      <c r="BD113" s="73">
        <v>26</v>
      </c>
      <c r="BE113" s="73">
        <v>26</v>
      </c>
    </row>
    <row r="114" spans="1:57" ht="15" customHeight="1" x14ac:dyDescent="0.15">
      <c r="A114" s="79"/>
      <c r="B114" s="619"/>
      <c r="C114" s="620"/>
      <c r="D114" s="620"/>
      <c r="E114" s="620"/>
      <c r="F114" s="620"/>
      <c r="G114" s="620"/>
      <c r="H114" s="836"/>
      <c r="I114" s="836"/>
      <c r="J114" s="817"/>
      <c r="K114" s="817"/>
      <c r="L114" s="817"/>
      <c r="M114" s="817"/>
      <c r="N114" s="817"/>
      <c r="O114" s="817"/>
      <c r="P114" s="817"/>
      <c r="Q114" s="817"/>
      <c r="R114" s="817"/>
      <c r="S114" s="817"/>
      <c r="T114" s="817"/>
      <c r="U114" s="817"/>
      <c r="V114" s="817"/>
      <c r="W114" s="817"/>
      <c r="X114" s="817"/>
      <c r="Y114" s="817"/>
      <c r="Z114" s="817"/>
      <c r="AA114" s="817"/>
      <c r="AB114" s="817"/>
      <c r="AC114" s="817"/>
      <c r="AD114" s="125"/>
      <c r="AE114" s="620"/>
      <c r="AF114" s="620"/>
      <c r="AG114" s="620"/>
      <c r="AH114" s="621"/>
      <c r="AI114" s="1"/>
      <c r="AZ114" s="147">
        <v>27</v>
      </c>
      <c r="BB114" s="73">
        <v>27</v>
      </c>
      <c r="BD114" s="73">
        <v>27</v>
      </c>
      <c r="BE114" s="73">
        <v>27</v>
      </c>
    </row>
    <row r="115" spans="1:57" ht="20.100000000000001" customHeight="1" x14ac:dyDescent="0.15">
      <c r="A115" s="79"/>
      <c r="B115" s="560" t="s">
        <v>25</v>
      </c>
      <c r="C115" s="561"/>
      <c r="D115" s="561"/>
      <c r="E115" s="570" t="s">
        <v>21</v>
      </c>
      <c r="F115" s="571"/>
      <c r="G115" s="571"/>
      <c r="H115" s="571"/>
      <c r="I115" s="571"/>
      <c r="J115" s="571"/>
      <c r="K115" s="571"/>
      <c r="L115" s="571"/>
      <c r="M115" s="571"/>
      <c r="N115" s="571"/>
      <c r="O115" s="571"/>
      <c r="P115" s="571"/>
      <c r="Q115" s="571"/>
      <c r="R115" s="571"/>
      <c r="S115" s="571"/>
      <c r="T115" s="572"/>
      <c r="U115" s="561" t="s">
        <v>19</v>
      </c>
      <c r="V115" s="645"/>
      <c r="W115" s="645"/>
      <c r="X115" s="616" t="s">
        <v>471</v>
      </c>
      <c r="Y115" s="617"/>
      <c r="Z115" s="617"/>
      <c r="AA115" s="617"/>
      <c r="AB115" s="617"/>
      <c r="AC115" s="618"/>
      <c r="AD115" s="617" t="s">
        <v>404</v>
      </c>
      <c r="AE115" s="617"/>
      <c r="AF115" s="617"/>
      <c r="AG115" s="617"/>
      <c r="AH115" s="618"/>
      <c r="AI115" s="1"/>
      <c r="AZ115" s="147">
        <v>28</v>
      </c>
      <c r="BB115" s="73">
        <v>28</v>
      </c>
      <c r="BD115" s="73">
        <v>28</v>
      </c>
      <c r="BE115" s="73">
        <v>28</v>
      </c>
    </row>
    <row r="116" spans="1:57" ht="20.100000000000001" customHeight="1" x14ac:dyDescent="0.15">
      <c r="A116" s="79"/>
      <c r="B116" s="562"/>
      <c r="C116" s="563"/>
      <c r="D116" s="563"/>
      <c r="E116" s="622" t="s">
        <v>51</v>
      </c>
      <c r="F116" s="512"/>
      <c r="G116" s="512"/>
      <c r="H116" s="512"/>
      <c r="I116" s="512"/>
      <c r="J116" s="512"/>
      <c r="K116" s="512"/>
      <c r="L116" s="512"/>
      <c r="M116" s="512"/>
      <c r="N116" s="512"/>
      <c r="O116" s="512"/>
      <c r="P116" s="512"/>
      <c r="Q116" s="512"/>
      <c r="R116" s="512"/>
      <c r="S116" s="512"/>
      <c r="T116" s="513"/>
      <c r="U116" s="646"/>
      <c r="V116" s="646"/>
      <c r="W116" s="646"/>
      <c r="X116" s="619"/>
      <c r="Y116" s="620"/>
      <c r="Z116" s="620"/>
      <c r="AA116" s="620"/>
      <c r="AB116" s="620"/>
      <c r="AC116" s="621"/>
      <c r="AD116" s="620"/>
      <c r="AE116" s="620"/>
      <c r="AF116" s="620"/>
      <c r="AG116" s="620"/>
      <c r="AH116" s="621"/>
      <c r="AI116" s="1"/>
      <c r="AZ116" s="147">
        <v>29</v>
      </c>
      <c r="BB116" s="73">
        <v>29</v>
      </c>
      <c r="BD116" s="73">
        <v>29</v>
      </c>
      <c r="BE116" s="73">
        <v>29</v>
      </c>
    </row>
    <row r="117" spans="1:57" ht="16.5" customHeight="1" x14ac:dyDescent="0.15">
      <c r="A117" s="79"/>
      <c r="B117" s="564" t="s">
        <v>12</v>
      </c>
      <c r="C117" s="565"/>
      <c r="D117" s="566"/>
      <c r="E117" s="582"/>
      <c r="F117" s="583"/>
      <c r="G117" s="583"/>
      <c r="H117" s="583"/>
      <c r="I117" s="583"/>
      <c r="J117" s="583"/>
      <c r="K117" s="583"/>
      <c r="L117" s="583"/>
      <c r="M117" s="583"/>
      <c r="N117" s="583"/>
      <c r="O117" s="583"/>
      <c r="P117" s="583"/>
      <c r="Q117" s="583"/>
      <c r="R117" s="583"/>
      <c r="S117" s="583"/>
      <c r="T117" s="583"/>
      <c r="U117" s="530"/>
      <c r="V117" s="531"/>
      <c r="W117" s="8" t="s">
        <v>46</v>
      </c>
      <c r="X117" s="534"/>
      <c r="Y117" s="535"/>
      <c r="Z117" s="535"/>
      <c r="AA117" s="535"/>
      <c r="AB117" s="535"/>
      <c r="AC117" s="536"/>
      <c r="AD117" s="584"/>
      <c r="AE117" s="584"/>
      <c r="AF117" s="584"/>
      <c r="AG117" s="584"/>
      <c r="AH117" s="585"/>
      <c r="AI117" s="1"/>
      <c r="AZ117" s="147">
        <v>30</v>
      </c>
      <c r="BB117" s="73">
        <v>30</v>
      </c>
      <c r="BD117" s="73">
        <v>30</v>
      </c>
      <c r="BE117" s="73">
        <v>30</v>
      </c>
    </row>
    <row r="118" spans="1:57" ht="16.5" customHeight="1" x14ac:dyDescent="0.15">
      <c r="A118" s="79"/>
      <c r="B118" s="557" t="str">
        <f>IF(syumokucode11="","",syumokucode11)</f>
        <v/>
      </c>
      <c r="C118" s="558"/>
      <c r="D118" s="559"/>
      <c r="E118" s="553"/>
      <c r="F118" s="554"/>
      <c r="G118" s="554"/>
      <c r="H118" s="554"/>
      <c r="I118" s="554"/>
      <c r="J118" s="554"/>
      <c r="K118" s="554"/>
      <c r="L118" s="554"/>
      <c r="M118" s="554"/>
      <c r="N118" s="554"/>
      <c r="O118" s="554"/>
      <c r="P118" s="554"/>
      <c r="Q118" s="554"/>
      <c r="R118" s="554"/>
      <c r="S118" s="554"/>
      <c r="T118" s="554"/>
      <c r="U118" s="532"/>
      <c r="V118" s="533"/>
      <c r="W118" s="9" t="s">
        <v>50</v>
      </c>
      <c r="X118" s="537"/>
      <c r="Y118" s="538"/>
      <c r="Z118" s="538"/>
      <c r="AA118" s="538"/>
      <c r="AB118" s="538"/>
      <c r="AC118" s="539"/>
      <c r="AD118" s="544"/>
      <c r="AE118" s="544"/>
      <c r="AF118" s="544"/>
      <c r="AG118" s="544"/>
      <c r="AH118" s="545"/>
      <c r="AI118" s="1"/>
      <c r="AZ118" s="147">
        <v>31</v>
      </c>
      <c r="BB118" s="73">
        <v>31</v>
      </c>
      <c r="BD118" s="73">
        <v>31</v>
      </c>
      <c r="BE118" s="73">
        <v>31</v>
      </c>
    </row>
    <row r="119" spans="1:57" ht="16.5" customHeight="1" x14ac:dyDescent="0.15">
      <c r="A119" s="79"/>
      <c r="B119" s="573" t="str">
        <f>IF(syumokucode11="","",IF(ISNA(VLOOKUP(gyoumucode1*100+syumokucode11,業務一覧!$G$6:$I$34,3,FALSE)),"該当無し",VLOOKUP(gyoumucode1*100+syumokucode11,業務一覧!$G$6:$I$34,3)))</f>
        <v/>
      </c>
      <c r="C119" s="574"/>
      <c r="D119" s="575"/>
      <c r="E119" s="540"/>
      <c r="F119" s="541"/>
      <c r="G119" s="541"/>
      <c r="H119" s="541"/>
      <c r="I119" s="541"/>
      <c r="J119" s="541"/>
      <c r="K119" s="541"/>
      <c r="L119" s="541"/>
      <c r="M119" s="541"/>
      <c r="N119" s="541"/>
      <c r="O119" s="541"/>
      <c r="P119" s="541"/>
      <c r="Q119" s="541"/>
      <c r="R119" s="541"/>
      <c r="S119" s="541"/>
      <c r="T119" s="541"/>
      <c r="U119" s="530"/>
      <c r="V119" s="531"/>
      <c r="W119" s="8" t="s">
        <v>46</v>
      </c>
      <c r="X119" s="534"/>
      <c r="Y119" s="535"/>
      <c r="Z119" s="535"/>
      <c r="AA119" s="535"/>
      <c r="AB119" s="535"/>
      <c r="AC119" s="536"/>
      <c r="AD119" s="584"/>
      <c r="AE119" s="584"/>
      <c r="AF119" s="584"/>
      <c r="AG119" s="584"/>
      <c r="AH119" s="585"/>
      <c r="AI119" s="1"/>
      <c r="AZ119" s="73" t="s">
        <v>395</v>
      </c>
      <c r="BB119" s="73">
        <v>32</v>
      </c>
      <c r="BD119" s="73">
        <v>32</v>
      </c>
    </row>
    <row r="120" spans="1:57" ht="16.5" customHeight="1" x14ac:dyDescent="0.15">
      <c r="A120" s="79"/>
      <c r="B120" s="576"/>
      <c r="C120" s="577"/>
      <c r="D120" s="578"/>
      <c r="E120" s="553"/>
      <c r="F120" s="554"/>
      <c r="G120" s="554"/>
      <c r="H120" s="554"/>
      <c r="I120" s="554"/>
      <c r="J120" s="554"/>
      <c r="K120" s="554"/>
      <c r="L120" s="554"/>
      <c r="M120" s="554"/>
      <c r="N120" s="554"/>
      <c r="O120" s="554"/>
      <c r="P120" s="554"/>
      <c r="Q120" s="554"/>
      <c r="R120" s="554"/>
      <c r="S120" s="554"/>
      <c r="T120" s="554"/>
      <c r="U120" s="532"/>
      <c r="V120" s="533"/>
      <c r="W120" s="9" t="s">
        <v>50</v>
      </c>
      <c r="X120" s="537"/>
      <c r="Y120" s="538"/>
      <c r="Z120" s="538"/>
      <c r="AA120" s="538"/>
      <c r="AB120" s="538"/>
      <c r="AC120" s="539"/>
      <c r="AD120" s="544"/>
      <c r="AE120" s="544"/>
      <c r="AF120" s="544"/>
      <c r="AG120" s="544"/>
      <c r="AH120" s="545"/>
      <c r="AI120" s="1"/>
      <c r="BB120" s="73">
        <v>33</v>
      </c>
      <c r="BD120" s="73">
        <v>33</v>
      </c>
    </row>
    <row r="121" spans="1:57" ht="16.5" customHeight="1" x14ac:dyDescent="0.15">
      <c r="A121" s="1"/>
      <c r="B121" s="576"/>
      <c r="C121" s="577"/>
      <c r="D121" s="578"/>
      <c r="E121" s="540"/>
      <c r="F121" s="541"/>
      <c r="G121" s="541"/>
      <c r="H121" s="541"/>
      <c r="I121" s="541"/>
      <c r="J121" s="541"/>
      <c r="K121" s="541"/>
      <c r="L121" s="541"/>
      <c r="M121" s="541"/>
      <c r="N121" s="541"/>
      <c r="O121" s="541"/>
      <c r="P121" s="541"/>
      <c r="Q121" s="541"/>
      <c r="R121" s="541"/>
      <c r="S121" s="541"/>
      <c r="T121" s="541"/>
      <c r="U121" s="530"/>
      <c r="V121" s="531"/>
      <c r="W121" s="8" t="s">
        <v>46</v>
      </c>
      <c r="X121" s="534"/>
      <c r="Y121" s="535"/>
      <c r="Z121" s="535"/>
      <c r="AA121" s="535"/>
      <c r="AB121" s="535"/>
      <c r="AC121" s="536"/>
      <c r="AD121" s="584"/>
      <c r="AE121" s="584"/>
      <c r="AF121" s="584"/>
      <c r="AG121" s="584"/>
      <c r="AH121" s="585"/>
      <c r="AI121" s="1"/>
      <c r="BB121" s="73">
        <v>34</v>
      </c>
      <c r="BD121" s="73">
        <v>34</v>
      </c>
    </row>
    <row r="122" spans="1:57" ht="16.5" customHeight="1" x14ac:dyDescent="0.15">
      <c r="A122" s="1"/>
      <c r="B122" s="576"/>
      <c r="C122" s="577"/>
      <c r="D122" s="578"/>
      <c r="E122" s="553"/>
      <c r="F122" s="554"/>
      <c r="G122" s="554"/>
      <c r="H122" s="554"/>
      <c r="I122" s="554"/>
      <c r="J122" s="554"/>
      <c r="K122" s="554"/>
      <c r="L122" s="554"/>
      <c r="M122" s="554"/>
      <c r="N122" s="554"/>
      <c r="O122" s="554"/>
      <c r="P122" s="554"/>
      <c r="Q122" s="554"/>
      <c r="R122" s="554"/>
      <c r="S122" s="554"/>
      <c r="T122" s="554"/>
      <c r="U122" s="532"/>
      <c r="V122" s="533"/>
      <c r="W122" s="9" t="s">
        <v>50</v>
      </c>
      <c r="X122" s="537"/>
      <c r="Y122" s="538"/>
      <c r="Z122" s="538"/>
      <c r="AA122" s="538"/>
      <c r="AB122" s="538"/>
      <c r="AC122" s="539"/>
      <c r="AD122" s="544"/>
      <c r="AE122" s="544"/>
      <c r="AF122" s="544"/>
      <c r="AG122" s="544"/>
      <c r="AH122" s="545"/>
      <c r="AI122" s="1"/>
      <c r="BB122" s="73">
        <v>35</v>
      </c>
      <c r="BD122" s="73">
        <v>35</v>
      </c>
    </row>
    <row r="123" spans="1:57" ht="16.5" customHeight="1" x14ac:dyDescent="0.15">
      <c r="A123" s="1"/>
      <c r="B123" s="576"/>
      <c r="C123" s="577"/>
      <c r="D123" s="578"/>
      <c r="E123" s="540"/>
      <c r="F123" s="541"/>
      <c r="G123" s="541"/>
      <c r="H123" s="541"/>
      <c r="I123" s="541"/>
      <c r="J123" s="541"/>
      <c r="K123" s="541"/>
      <c r="L123" s="541"/>
      <c r="M123" s="541"/>
      <c r="N123" s="541"/>
      <c r="O123" s="541"/>
      <c r="P123" s="541"/>
      <c r="Q123" s="541"/>
      <c r="R123" s="541"/>
      <c r="S123" s="541"/>
      <c r="T123" s="541"/>
      <c r="U123" s="530"/>
      <c r="V123" s="531"/>
      <c r="W123" s="8" t="s">
        <v>46</v>
      </c>
      <c r="X123" s="534"/>
      <c r="Y123" s="535"/>
      <c r="Z123" s="535"/>
      <c r="AA123" s="535"/>
      <c r="AB123" s="535"/>
      <c r="AC123" s="536"/>
      <c r="AD123" s="584"/>
      <c r="AE123" s="584"/>
      <c r="AF123" s="584"/>
      <c r="AG123" s="584"/>
      <c r="AH123" s="585"/>
      <c r="AI123" s="1"/>
      <c r="BB123" s="73">
        <v>36</v>
      </c>
      <c r="BD123" s="73">
        <v>36</v>
      </c>
    </row>
    <row r="124" spans="1:57" ht="16.5" customHeight="1" x14ac:dyDescent="0.15">
      <c r="A124" s="1"/>
      <c r="B124" s="576"/>
      <c r="C124" s="577"/>
      <c r="D124" s="578"/>
      <c r="E124" s="553"/>
      <c r="F124" s="554"/>
      <c r="G124" s="554"/>
      <c r="H124" s="554"/>
      <c r="I124" s="554"/>
      <c r="J124" s="554"/>
      <c r="K124" s="554"/>
      <c r="L124" s="554"/>
      <c r="M124" s="554"/>
      <c r="N124" s="554"/>
      <c r="O124" s="554"/>
      <c r="P124" s="554"/>
      <c r="Q124" s="554"/>
      <c r="R124" s="554"/>
      <c r="S124" s="554"/>
      <c r="T124" s="554"/>
      <c r="U124" s="532"/>
      <c r="V124" s="533"/>
      <c r="W124" s="9" t="s">
        <v>50</v>
      </c>
      <c r="X124" s="537"/>
      <c r="Y124" s="538"/>
      <c r="Z124" s="538"/>
      <c r="AA124" s="538"/>
      <c r="AB124" s="538"/>
      <c r="AC124" s="539"/>
      <c r="AD124" s="544"/>
      <c r="AE124" s="544"/>
      <c r="AF124" s="544"/>
      <c r="AG124" s="544"/>
      <c r="AH124" s="545"/>
      <c r="AI124" s="1"/>
      <c r="BB124" s="73">
        <v>37</v>
      </c>
      <c r="BD124" s="73">
        <v>37</v>
      </c>
    </row>
    <row r="125" spans="1:57" ht="16.5" customHeight="1" x14ac:dyDescent="0.15">
      <c r="A125" s="1"/>
      <c r="B125" s="576"/>
      <c r="C125" s="577"/>
      <c r="D125" s="578"/>
      <c r="E125" s="540"/>
      <c r="F125" s="541"/>
      <c r="G125" s="541"/>
      <c r="H125" s="541"/>
      <c r="I125" s="541"/>
      <c r="J125" s="541"/>
      <c r="K125" s="541"/>
      <c r="L125" s="541"/>
      <c r="M125" s="541"/>
      <c r="N125" s="541"/>
      <c r="O125" s="541"/>
      <c r="P125" s="541"/>
      <c r="Q125" s="541"/>
      <c r="R125" s="541"/>
      <c r="S125" s="541"/>
      <c r="T125" s="541"/>
      <c r="U125" s="530"/>
      <c r="V125" s="531"/>
      <c r="W125" s="8" t="s">
        <v>46</v>
      </c>
      <c r="X125" s="534"/>
      <c r="Y125" s="535"/>
      <c r="Z125" s="535"/>
      <c r="AA125" s="535"/>
      <c r="AB125" s="535"/>
      <c r="AC125" s="536"/>
      <c r="AD125" s="584"/>
      <c r="AE125" s="584"/>
      <c r="AF125" s="584"/>
      <c r="AG125" s="584"/>
      <c r="AH125" s="585"/>
      <c r="AI125" s="1"/>
      <c r="BB125" s="73">
        <v>38</v>
      </c>
      <c r="BD125" s="73">
        <v>38</v>
      </c>
    </row>
    <row r="126" spans="1:57" ht="16.5" customHeight="1" x14ac:dyDescent="0.15">
      <c r="A126" s="1"/>
      <c r="B126" s="576"/>
      <c r="C126" s="577"/>
      <c r="D126" s="578"/>
      <c r="E126" s="553"/>
      <c r="F126" s="554"/>
      <c r="G126" s="554"/>
      <c r="H126" s="554"/>
      <c r="I126" s="554"/>
      <c r="J126" s="554"/>
      <c r="K126" s="554"/>
      <c r="L126" s="554"/>
      <c r="M126" s="554"/>
      <c r="N126" s="554"/>
      <c r="O126" s="554"/>
      <c r="P126" s="554"/>
      <c r="Q126" s="554"/>
      <c r="R126" s="554"/>
      <c r="S126" s="554"/>
      <c r="T126" s="554"/>
      <c r="U126" s="532"/>
      <c r="V126" s="533"/>
      <c r="W126" s="9" t="s">
        <v>50</v>
      </c>
      <c r="X126" s="537"/>
      <c r="Y126" s="538"/>
      <c r="Z126" s="538"/>
      <c r="AA126" s="538"/>
      <c r="AB126" s="538"/>
      <c r="AC126" s="539"/>
      <c r="AD126" s="544"/>
      <c r="AE126" s="544"/>
      <c r="AF126" s="544"/>
      <c r="AG126" s="544"/>
      <c r="AH126" s="545"/>
      <c r="AI126" s="1"/>
      <c r="BB126" s="73">
        <v>39</v>
      </c>
      <c r="BD126" s="73">
        <v>39</v>
      </c>
    </row>
    <row r="127" spans="1:57" ht="16.5" customHeight="1" x14ac:dyDescent="0.15">
      <c r="A127" s="1"/>
      <c r="B127" s="576"/>
      <c r="C127" s="577"/>
      <c r="D127" s="578"/>
      <c r="E127" s="540"/>
      <c r="F127" s="541"/>
      <c r="G127" s="541"/>
      <c r="H127" s="541"/>
      <c r="I127" s="541"/>
      <c r="J127" s="541"/>
      <c r="K127" s="541"/>
      <c r="L127" s="541"/>
      <c r="M127" s="541"/>
      <c r="N127" s="541"/>
      <c r="O127" s="541"/>
      <c r="P127" s="541"/>
      <c r="Q127" s="541"/>
      <c r="R127" s="541"/>
      <c r="S127" s="541"/>
      <c r="T127" s="541"/>
      <c r="U127" s="530"/>
      <c r="V127" s="531"/>
      <c r="W127" s="8" t="s">
        <v>46</v>
      </c>
      <c r="X127" s="534"/>
      <c r="Y127" s="535"/>
      <c r="Z127" s="535"/>
      <c r="AA127" s="535"/>
      <c r="AB127" s="535"/>
      <c r="AC127" s="536"/>
      <c r="AD127" s="584"/>
      <c r="AE127" s="584"/>
      <c r="AF127" s="584"/>
      <c r="AG127" s="584"/>
      <c r="AH127" s="585"/>
      <c r="AI127" s="1"/>
      <c r="BB127" s="73">
        <v>40</v>
      </c>
      <c r="BD127" s="73">
        <v>40</v>
      </c>
    </row>
    <row r="128" spans="1:57" ht="16.5" customHeight="1" x14ac:dyDescent="0.15">
      <c r="A128" s="1"/>
      <c r="B128" s="576"/>
      <c r="C128" s="577"/>
      <c r="D128" s="578"/>
      <c r="E128" s="553"/>
      <c r="F128" s="554"/>
      <c r="G128" s="554"/>
      <c r="H128" s="554"/>
      <c r="I128" s="554"/>
      <c r="J128" s="554"/>
      <c r="K128" s="554"/>
      <c r="L128" s="554"/>
      <c r="M128" s="554"/>
      <c r="N128" s="554"/>
      <c r="O128" s="554"/>
      <c r="P128" s="554"/>
      <c r="Q128" s="554"/>
      <c r="R128" s="554"/>
      <c r="S128" s="554"/>
      <c r="T128" s="554"/>
      <c r="U128" s="532"/>
      <c r="V128" s="533"/>
      <c r="W128" s="9" t="s">
        <v>50</v>
      </c>
      <c r="X128" s="537"/>
      <c r="Y128" s="538"/>
      <c r="Z128" s="538"/>
      <c r="AA128" s="538"/>
      <c r="AB128" s="538"/>
      <c r="AC128" s="539"/>
      <c r="AD128" s="544"/>
      <c r="AE128" s="544"/>
      <c r="AF128" s="544"/>
      <c r="AG128" s="544"/>
      <c r="AH128" s="545"/>
      <c r="AI128" s="1"/>
      <c r="BB128" s="73">
        <v>41</v>
      </c>
      <c r="BD128" s="73">
        <v>41</v>
      </c>
    </row>
    <row r="129" spans="1:56" ht="16.5" customHeight="1" x14ac:dyDescent="0.15">
      <c r="A129" s="1"/>
      <c r="B129" s="576"/>
      <c r="C129" s="577"/>
      <c r="D129" s="578"/>
      <c r="E129" s="540"/>
      <c r="F129" s="541"/>
      <c r="G129" s="541"/>
      <c r="H129" s="541"/>
      <c r="I129" s="541"/>
      <c r="J129" s="541"/>
      <c r="K129" s="541"/>
      <c r="L129" s="541"/>
      <c r="M129" s="541"/>
      <c r="N129" s="541"/>
      <c r="O129" s="541"/>
      <c r="P129" s="541"/>
      <c r="Q129" s="541"/>
      <c r="R129" s="541"/>
      <c r="S129" s="541"/>
      <c r="T129" s="541"/>
      <c r="U129" s="530"/>
      <c r="V129" s="531"/>
      <c r="W129" s="8" t="s">
        <v>46</v>
      </c>
      <c r="X129" s="534"/>
      <c r="Y129" s="535"/>
      <c r="Z129" s="535"/>
      <c r="AA129" s="535"/>
      <c r="AB129" s="535"/>
      <c r="AC129" s="536"/>
      <c r="AD129" s="584"/>
      <c r="AE129" s="584"/>
      <c r="AF129" s="584"/>
      <c r="AG129" s="584"/>
      <c r="AH129" s="585"/>
      <c r="AI129" s="1"/>
      <c r="BB129" s="73">
        <v>42</v>
      </c>
      <c r="BD129" s="73">
        <v>42</v>
      </c>
    </row>
    <row r="130" spans="1:56" ht="16.5" customHeight="1" thickBot="1" x14ac:dyDescent="0.2">
      <c r="A130" s="1"/>
      <c r="B130" s="579"/>
      <c r="C130" s="580"/>
      <c r="D130" s="581"/>
      <c r="E130" s="555"/>
      <c r="F130" s="556"/>
      <c r="G130" s="556"/>
      <c r="H130" s="556"/>
      <c r="I130" s="556"/>
      <c r="J130" s="556"/>
      <c r="K130" s="556"/>
      <c r="L130" s="556"/>
      <c r="M130" s="556"/>
      <c r="N130" s="556"/>
      <c r="O130" s="556"/>
      <c r="P130" s="556"/>
      <c r="Q130" s="556"/>
      <c r="R130" s="556"/>
      <c r="S130" s="556"/>
      <c r="T130" s="556"/>
      <c r="U130" s="586"/>
      <c r="V130" s="587"/>
      <c r="W130" s="10" t="s">
        <v>50</v>
      </c>
      <c r="X130" s="604"/>
      <c r="Y130" s="605"/>
      <c r="Z130" s="605"/>
      <c r="AA130" s="605"/>
      <c r="AB130" s="605"/>
      <c r="AC130" s="606"/>
      <c r="AD130" s="599"/>
      <c r="AE130" s="599"/>
      <c r="AF130" s="599"/>
      <c r="AG130" s="599"/>
      <c r="AH130" s="600"/>
      <c r="AI130" s="1"/>
      <c r="BB130" s="73">
        <v>43</v>
      </c>
      <c r="BD130" s="73">
        <v>43</v>
      </c>
    </row>
    <row r="131" spans="1:56" ht="16.5" customHeight="1" x14ac:dyDescent="0.15">
      <c r="A131" s="1"/>
      <c r="B131" s="567" t="s">
        <v>13</v>
      </c>
      <c r="C131" s="568"/>
      <c r="D131" s="569"/>
      <c r="E131" s="551"/>
      <c r="F131" s="552"/>
      <c r="G131" s="552"/>
      <c r="H131" s="552"/>
      <c r="I131" s="552"/>
      <c r="J131" s="552"/>
      <c r="K131" s="552"/>
      <c r="L131" s="552"/>
      <c r="M131" s="552"/>
      <c r="N131" s="552"/>
      <c r="O131" s="552"/>
      <c r="P131" s="552"/>
      <c r="Q131" s="552"/>
      <c r="R131" s="552"/>
      <c r="S131" s="552"/>
      <c r="T131" s="552"/>
      <c r="U131" s="549"/>
      <c r="V131" s="550"/>
      <c r="W131" s="11" t="s">
        <v>46</v>
      </c>
      <c r="X131" s="546"/>
      <c r="Y131" s="547"/>
      <c r="Z131" s="547"/>
      <c r="AA131" s="547"/>
      <c r="AB131" s="547"/>
      <c r="AC131" s="548"/>
      <c r="AD131" s="542"/>
      <c r="AE131" s="542"/>
      <c r="AF131" s="542"/>
      <c r="AG131" s="542"/>
      <c r="AH131" s="543"/>
      <c r="AI131" s="1"/>
      <c r="BB131" s="73">
        <v>44</v>
      </c>
      <c r="BD131" s="73">
        <v>44</v>
      </c>
    </row>
    <row r="132" spans="1:56" ht="16.5" customHeight="1" x14ac:dyDescent="0.15">
      <c r="A132" s="1"/>
      <c r="B132" s="557" t="str">
        <f>IF(syumokucode12="","",syumokucode12)</f>
        <v/>
      </c>
      <c r="C132" s="558"/>
      <c r="D132" s="559"/>
      <c r="E132" s="553"/>
      <c r="F132" s="554"/>
      <c r="G132" s="554"/>
      <c r="H132" s="554"/>
      <c r="I132" s="554"/>
      <c r="J132" s="554"/>
      <c r="K132" s="554"/>
      <c r="L132" s="554"/>
      <c r="M132" s="554"/>
      <c r="N132" s="554"/>
      <c r="O132" s="554"/>
      <c r="P132" s="554"/>
      <c r="Q132" s="554"/>
      <c r="R132" s="554"/>
      <c r="S132" s="554"/>
      <c r="T132" s="554"/>
      <c r="U132" s="532"/>
      <c r="V132" s="533"/>
      <c r="W132" s="9" t="s">
        <v>50</v>
      </c>
      <c r="X132" s="537"/>
      <c r="Y132" s="538"/>
      <c r="Z132" s="538"/>
      <c r="AA132" s="538"/>
      <c r="AB132" s="538"/>
      <c r="AC132" s="539"/>
      <c r="AD132" s="544"/>
      <c r="AE132" s="544"/>
      <c r="AF132" s="544"/>
      <c r="AG132" s="544"/>
      <c r="AH132" s="545"/>
      <c r="AI132" s="1"/>
      <c r="BB132" s="73">
        <v>45</v>
      </c>
      <c r="BD132" s="73">
        <v>45</v>
      </c>
    </row>
    <row r="133" spans="1:56" ht="16.5" customHeight="1" x14ac:dyDescent="0.15">
      <c r="A133" s="1"/>
      <c r="B133" s="573" t="str">
        <f>IF(syumokucode12="","",IF(ISNA(VLOOKUP(gyoumucode1*100+syumokucode12,業務一覧!$G$6:$I$34,3,FALSE)),"該当無し",VLOOKUP(gyoumucode1*100+syumokucode12,業務一覧!$G$6:$I$34,3)))</f>
        <v/>
      </c>
      <c r="C133" s="574"/>
      <c r="D133" s="575"/>
      <c r="E133" s="540"/>
      <c r="F133" s="541"/>
      <c r="G133" s="541"/>
      <c r="H133" s="541"/>
      <c r="I133" s="541"/>
      <c r="J133" s="541"/>
      <c r="K133" s="541"/>
      <c r="L133" s="541"/>
      <c r="M133" s="541"/>
      <c r="N133" s="541"/>
      <c r="O133" s="541"/>
      <c r="P133" s="541"/>
      <c r="Q133" s="541"/>
      <c r="R133" s="541"/>
      <c r="S133" s="541"/>
      <c r="T133" s="541"/>
      <c r="U133" s="530"/>
      <c r="V133" s="531"/>
      <c r="W133" s="8" t="s">
        <v>46</v>
      </c>
      <c r="X133" s="534"/>
      <c r="Y133" s="535"/>
      <c r="Z133" s="535"/>
      <c r="AA133" s="535"/>
      <c r="AB133" s="535"/>
      <c r="AC133" s="536"/>
      <c r="AD133" s="584"/>
      <c r="AE133" s="584"/>
      <c r="AF133" s="584"/>
      <c r="AG133" s="584"/>
      <c r="AH133" s="585"/>
      <c r="AI133" s="1"/>
      <c r="BD133" s="73">
        <v>46</v>
      </c>
    </row>
    <row r="134" spans="1:56" ht="16.5" customHeight="1" x14ac:dyDescent="0.15">
      <c r="A134" s="1"/>
      <c r="B134" s="576"/>
      <c r="C134" s="577"/>
      <c r="D134" s="578"/>
      <c r="E134" s="553"/>
      <c r="F134" s="554"/>
      <c r="G134" s="554"/>
      <c r="H134" s="554"/>
      <c r="I134" s="554"/>
      <c r="J134" s="554"/>
      <c r="K134" s="554"/>
      <c r="L134" s="554"/>
      <c r="M134" s="554"/>
      <c r="N134" s="554"/>
      <c r="O134" s="554"/>
      <c r="P134" s="554"/>
      <c r="Q134" s="554"/>
      <c r="R134" s="554"/>
      <c r="S134" s="554"/>
      <c r="T134" s="554"/>
      <c r="U134" s="532"/>
      <c r="V134" s="533"/>
      <c r="W134" s="9" t="s">
        <v>50</v>
      </c>
      <c r="X134" s="537"/>
      <c r="Y134" s="538"/>
      <c r="Z134" s="538"/>
      <c r="AA134" s="538"/>
      <c r="AB134" s="538"/>
      <c r="AC134" s="539"/>
      <c r="AD134" s="544"/>
      <c r="AE134" s="544"/>
      <c r="AF134" s="544"/>
      <c r="AG134" s="544"/>
      <c r="AH134" s="545"/>
      <c r="AI134" s="1"/>
      <c r="BD134" s="73">
        <v>47</v>
      </c>
    </row>
    <row r="135" spans="1:56" ht="16.5" customHeight="1" x14ac:dyDescent="0.15">
      <c r="A135" s="1"/>
      <c r="B135" s="576"/>
      <c r="C135" s="577"/>
      <c r="D135" s="578"/>
      <c r="E135" s="540"/>
      <c r="F135" s="541"/>
      <c r="G135" s="541"/>
      <c r="H135" s="541"/>
      <c r="I135" s="541"/>
      <c r="J135" s="541"/>
      <c r="K135" s="541"/>
      <c r="L135" s="541"/>
      <c r="M135" s="541"/>
      <c r="N135" s="541"/>
      <c r="O135" s="541"/>
      <c r="P135" s="541"/>
      <c r="Q135" s="541"/>
      <c r="R135" s="541"/>
      <c r="S135" s="541"/>
      <c r="T135" s="541"/>
      <c r="U135" s="530"/>
      <c r="V135" s="531"/>
      <c r="W135" s="8" t="s">
        <v>46</v>
      </c>
      <c r="X135" s="534"/>
      <c r="Y135" s="535"/>
      <c r="Z135" s="535"/>
      <c r="AA135" s="535"/>
      <c r="AB135" s="535"/>
      <c r="AC135" s="536"/>
      <c r="AD135" s="584"/>
      <c r="AE135" s="584"/>
      <c r="AF135" s="584"/>
      <c r="AG135" s="584"/>
      <c r="AH135" s="585"/>
      <c r="AI135" s="1"/>
      <c r="BD135" s="73">
        <v>48</v>
      </c>
    </row>
    <row r="136" spans="1:56" ht="16.5" customHeight="1" x14ac:dyDescent="0.15">
      <c r="A136" s="1"/>
      <c r="B136" s="576"/>
      <c r="C136" s="577"/>
      <c r="D136" s="578"/>
      <c r="E136" s="553"/>
      <c r="F136" s="554"/>
      <c r="G136" s="554"/>
      <c r="H136" s="554"/>
      <c r="I136" s="554"/>
      <c r="J136" s="554"/>
      <c r="K136" s="554"/>
      <c r="L136" s="554"/>
      <c r="M136" s="554"/>
      <c r="N136" s="554"/>
      <c r="O136" s="554"/>
      <c r="P136" s="554"/>
      <c r="Q136" s="554"/>
      <c r="R136" s="554"/>
      <c r="S136" s="554"/>
      <c r="T136" s="554"/>
      <c r="U136" s="532"/>
      <c r="V136" s="533"/>
      <c r="W136" s="9" t="s">
        <v>50</v>
      </c>
      <c r="X136" s="537"/>
      <c r="Y136" s="538"/>
      <c r="Z136" s="538"/>
      <c r="AA136" s="538"/>
      <c r="AB136" s="538"/>
      <c r="AC136" s="539"/>
      <c r="AD136" s="544"/>
      <c r="AE136" s="544"/>
      <c r="AF136" s="544"/>
      <c r="AG136" s="544"/>
      <c r="AH136" s="545"/>
      <c r="AI136" s="1"/>
      <c r="BD136" s="73">
        <v>49</v>
      </c>
    </row>
    <row r="137" spans="1:56" ht="16.5" customHeight="1" x14ac:dyDescent="0.15">
      <c r="A137" s="1"/>
      <c r="B137" s="576"/>
      <c r="C137" s="577"/>
      <c r="D137" s="578"/>
      <c r="E137" s="540"/>
      <c r="F137" s="541"/>
      <c r="G137" s="541"/>
      <c r="H137" s="541"/>
      <c r="I137" s="541"/>
      <c r="J137" s="541"/>
      <c r="K137" s="541"/>
      <c r="L137" s="541"/>
      <c r="M137" s="541"/>
      <c r="N137" s="541"/>
      <c r="O137" s="541"/>
      <c r="P137" s="541"/>
      <c r="Q137" s="541"/>
      <c r="R137" s="541"/>
      <c r="S137" s="541"/>
      <c r="T137" s="541"/>
      <c r="U137" s="530"/>
      <c r="V137" s="531"/>
      <c r="W137" s="8" t="s">
        <v>46</v>
      </c>
      <c r="X137" s="534"/>
      <c r="Y137" s="535"/>
      <c r="Z137" s="535"/>
      <c r="AA137" s="535"/>
      <c r="AB137" s="535"/>
      <c r="AC137" s="536"/>
      <c r="AD137" s="584"/>
      <c r="AE137" s="584"/>
      <c r="AF137" s="584"/>
      <c r="AG137" s="584"/>
      <c r="AH137" s="585"/>
      <c r="AI137" s="1"/>
      <c r="BD137" s="73">
        <v>50</v>
      </c>
    </row>
    <row r="138" spans="1:56" ht="16.5" customHeight="1" x14ac:dyDescent="0.15">
      <c r="A138" s="1"/>
      <c r="B138" s="576"/>
      <c r="C138" s="577"/>
      <c r="D138" s="578"/>
      <c r="E138" s="553"/>
      <c r="F138" s="554"/>
      <c r="G138" s="554"/>
      <c r="H138" s="554"/>
      <c r="I138" s="554"/>
      <c r="J138" s="554"/>
      <c r="K138" s="554"/>
      <c r="L138" s="554"/>
      <c r="M138" s="554"/>
      <c r="N138" s="554"/>
      <c r="O138" s="554"/>
      <c r="P138" s="554"/>
      <c r="Q138" s="554"/>
      <c r="R138" s="554"/>
      <c r="S138" s="554"/>
      <c r="T138" s="554"/>
      <c r="U138" s="532"/>
      <c r="V138" s="533"/>
      <c r="W138" s="9" t="s">
        <v>50</v>
      </c>
      <c r="X138" s="537"/>
      <c r="Y138" s="538"/>
      <c r="Z138" s="538"/>
      <c r="AA138" s="538"/>
      <c r="AB138" s="538"/>
      <c r="AC138" s="539"/>
      <c r="AD138" s="544"/>
      <c r="AE138" s="544"/>
      <c r="AF138" s="544"/>
      <c r="AG138" s="544"/>
      <c r="AH138" s="545"/>
      <c r="AI138" s="1"/>
      <c r="BD138" s="73">
        <v>51</v>
      </c>
    </row>
    <row r="139" spans="1:56" ht="16.5" customHeight="1" x14ac:dyDescent="0.15">
      <c r="A139" s="1"/>
      <c r="B139" s="576"/>
      <c r="C139" s="577"/>
      <c r="D139" s="578"/>
      <c r="E139" s="540"/>
      <c r="F139" s="541"/>
      <c r="G139" s="541"/>
      <c r="H139" s="541"/>
      <c r="I139" s="541"/>
      <c r="J139" s="541"/>
      <c r="K139" s="541"/>
      <c r="L139" s="541"/>
      <c r="M139" s="541"/>
      <c r="N139" s="541"/>
      <c r="O139" s="541"/>
      <c r="P139" s="541"/>
      <c r="Q139" s="541"/>
      <c r="R139" s="541"/>
      <c r="S139" s="541"/>
      <c r="T139" s="541"/>
      <c r="U139" s="530"/>
      <c r="V139" s="531"/>
      <c r="W139" s="8" t="s">
        <v>46</v>
      </c>
      <c r="X139" s="534"/>
      <c r="Y139" s="535"/>
      <c r="Z139" s="535"/>
      <c r="AA139" s="535"/>
      <c r="AB139" s="535"/>
      <c r="AC139" s="536"/>
      <c r="AD139" s="584"/>
      <c r="AE139" s="584"/>
      <c r="AF139" s="584"/>
      <c r="AG139" s="584"/>
      <c r="AH139" s="585"/>
      <c r="AI139" s="1"/>
      <c r="BD139" s="73">
        <v>52</v>
      </c>
    </row>
    <row r="140" spans="1:56" ht="16.5" customHeight="1" x14ac:dyDescent="0.15">
      <c r="A140" s="1"/>
      <c r="B140" s="576"/>
      <c r="C140" s="577"/>
      <c r="D140" s="578"/>
      <c r="E140" s="553"/>
      <c r="F140" s="554"/>
      <c r="G140" s="554"/>
      <c r="H140" s="554"/>
      <c r="I140" s="554"/>
      <c r="J140" s="554"/>
      <c r="K140" s="554"/>
      <c r="L140" s="554"/>
      <c r="M140" s="554"/>
      <c r="N140" s="554"/>
      <c r="O140" s="554"/>
      <c r="P140" s="554"/>
      <c r="Q140" s="554"/>
      <c r="R140" s="554"/>
      <c r="S140" s="554"/>
      <c r="T140" s="554"/>
      <c r="U140" s="532"/>
      <c r="V140" s="533"/>
      <c r="W140" s="9" t="s">
        <v>50</v>
      </c>
      <c r="X140" s="537"/>
      <c r="Y140" s="538"/>
      <c r="Z140" s="538"/>
      <c r="AA140" s="538"/>
      <c r="AB140" s="538"/>
      <c r="AC140" s="539"/>
      <c r="AD140" s="544"/>
      <c r="AE140" s="544"/>
      <c r="AF140" s="544"/>
      <c r="AG140" s="544"/>
      <c r="AH140" s="545"/>
      <c r="AI140" s="1"/>
      <c r="BD140" s="73">
        <v>53</v>
      </c>
    </row>
    <row r="141" spans="1:56" ht="16.5" customHeight="1" x14ac:dyDescent="0.15">
      <c r="A141" s="1"/>
      <c r="B141" s="576"/>
      <c r="C141" s="577"/>
      <c r="D141" s="578"/>
      <c r="E141" s="540"/>
      <c r="F141" s="541"/>
      <c r="G141" s="541"/>
      <c r="H141" s="541"/>
      <c r="I141" s="541"/>
      <c r="J141" s="541"/>
      <c r="K141" s="541"/>
      <c r="L141" s="541"/>
      <c r="M141" s="541"/>
      <c r="N141" s="541"/>
      <c r="O141" s="541"/>
      <c r="P141" s="541"/>
      <c r="Q141" s="541"/>
      <c r="R141" s="541"/>
      <c r="S141" s="541"/>
      <c r="T141" s="541"/>
      <c r="U141" s="530"/>
      <c r="V141" s="531"/>
      <c r="W141" s="8" t="s">
        <v>46</v>
      </c>
      <c r="X141" s="534"/>
      <c r="Y141" s="535"/>
      <c r="Z141" s="535"/>
      <c r="AA141" s="535"/>
      <c r="AB141" s="535"/>
      <c r="AC141" s="536"/>
      <c r="AD141" s="584"/>
      <c r="AE141" s="584"/>
      <c r="AF141" s="584"/>
      <c r="AG141" s="584"/>
      <c r="AH141" s="585"/>
      <c r="AI141" s="1"/>
      <c r="BD141" s="73">
        <v>54</v>
      </c>
    </row>
    <row r="142" spans="1:56" ht="16.5" customHeight="1" x14ac:dyDescent="0.15">
      <c r="A142" s="1"/>
      <c r="B142" s="576"/>
      <c r="C142" s="577"/>
      <c r="D142" s="578"/>
      <c r="E142" s="553"/>
      <c r="F142" s="554"/>
      <c r="G142" s="554"/>
      <c r="H142" s="554"/>
      <c r="I142" s="554"/>
      <c r="J142" s="554"/>
      <c r="K142" s="554"/>
      <c r="L142" s="554"/>
      <c r="M142" s="554"/>
      <c r="N142" s="554"/>
      <c r="O142" s="554"/>
      <c r="P142" s="554"/>
      <c r="Q142" s="554"/>
      <c r="R142" s="554"/>
      <c r="S142" s="554"/>
      <c r="T142" s="554"/>
      <c r="U142" s="532"/>
      <c r="V142" s="533"/>
      <c r="W142" s="9" t="s">
        <v>50</v>
      </c>
      <c r="X142" s="537"/>
      <c r="Y142" s="538"/>
      <c r="Z142" s="538"/>
      <c r="AA142" s="538"/>
      <c r="AB142" s="538"/>
      <c r="AC142" s="539"/>
      <c r="AD142" s="544"/>
      <c r="AE142" s="544"/>
      <c r="AF142" s="544"/>
      <c r="AG142" s="544"/>
      <c r="AH142" s="545"/>
      <c r="AI142" s="1"/>
      <c r="BD142" s="73">
        <v>55</v>
      </c>
    </row>
    <row r="143" spans="1:56" ht="16.5" customHeight="1" x14ac:dyDescent="0.15">
      <c r="A143" s="1"/>
      <c r="B143" s="576"/>
      <c r="C143" s="577"/>
      <c r="D143" s="578"/>
      <c r="E143" s="540"/>
      <c r="F143" s="541"/>
      <c r="G143" s="541"/>
      <c r="H143" s="541"/>
      <c r="I143" s="541"/>
      <c r="J143" s="541"/>
      <c r="K143" s="541"/>
      <c r="L143" s="541"/>
      <c r="M143" s="541"/>
      <c r="N143" s="541"/>
      <c r="O143" s="541"/>
      <c r="P143" s="541"/>
      <c r="Q143" s="541"/>
      <c r="R143" s="541"/>
      <c r="S143" s="541"/>
      <c r="T143" s="541"/>
      <c r="U143" s="530"/>
      <c r="V143" s="531"/>
      <c r="W143" s="8" t="s">
        <v>46</v>
      </c>
      <c r="X143" s="534"/>
      <c r="Y143" s="535"/>
      <c r="Z143" s="535"/>
      <c r="AA143" s="535"/>
      <c r="AB143" s="535"/>
      <c r="AC143" s="536"/>
      <c r="AD143" s="584"/>
      <c r="AE143" s="584"/>
      <c r="AF143" s="584"/>
      <c r="AG143" s="584"/>
      <c r="AH143" s="585"/>
      <c r="AI143" s="1"/>
      <c r="BD143" s="73">
        <v>56</v>
      </c>
    </row>
    <row r="144" spans="1:56" ht="16.5" customHeight="1" thickBot="1" x14ac:dyDescent="0.2">
      <c r="A144" s="1"/>
      <c r="B144" s="579"/>
      <c r="C144" s="580"/>
      <c r="D144" s="581"/>
      <c r="E144" s="555"/>
      <c r="F144" s="556"/>
      <c r="G144" s="556"/>
      <c r="H144" s="556"/>
      <c r="I144" s="556"/>
      <c r="J144" s="556"/>
      <c r="K144" s="556"/>
      <c r="L144" s="556"/>
      <c r="M144" s="556"/>
      <c r="N144" s="556"/>
      <c r="O144" s="556"/>
      <c r="P144" s="556"/>
      <c r="Q144" s="556"/>
      <c r="R144" s="556"/>
      <c r="S144" s="556"/>
      <c r="T144" s="556"/>
      <c r="U144" s="609"/>
      <c r="V144" s="610"/>
      <c r="W144" s="12" t="s">
        <v>50</v>
      </c>
      <c r="X144" s="611"/>
      <c r="Y144" s="612"/>
      <c r="Z144" s="612"/>
      <c r="AA144" s="612"/>
      <c r="AB144" s="612"/>
      <c r="AC144" s="613"/>
      <c r="AD144" s="607"/>
      <c r="AE144" s="607"/>
      <c r="AF144" s="607"/>
      <c r="AG144" s="607"/>
      <c r="AH144" s="608"/>
      <c r="AI144" s="1"/>
      <c r="BD144" s="73">
        <v>57</v>
      </c>
    </row>
    <row r="145" spans="1:56" ht="16.5" customHeight="1" x14ac:dyDescent="0.15">
      <c r="A145" s="1"/>
      <c r="B145" s="601" t="s">
        <v>20</v>
      </c>
      <c r="C145" s="602"/>
      <c r="D145" s="603"/>
      <c r="E145" s="551"/>
      <c r="F145" s="552"/>
      <c r="G145" s="552"/>
      <c r="H145" s="552"/>
      <c r="I145" s="552"/>
      <c r="J145" s="552"/>
      <c r="K145" s="552"/>
      <c r="L145" s="552"/>
      <c r="M145" s="552"/>
      <c r="N145" s="552"/>
      <c r="O145" s="552"/>
      <c r="P145" s="552"/>
      <c r="Q145" s="552"/>
      <c r="R145" s="552"/>
      <c r="S145" s="552"/>
      <c r="T145" s="552"/>
      <c r="U145" s="586"/>
      <c r="V145" s="587"/>
      <c r="W145" s="10" t="s">
        <v>46</v>
      </c>
      <c r="X145" s="604"/>
      <c r="Y145" s="605"/>
      <c r="Z145" s="605"/>
      <c r="AA145" s="605"/>
      <c r="AB145" s="605"/>
      <c r="AC145" s="606"/>
      <c r="AD145" s="599"/>
      <c r="AE145" s="599"/>
      <c r="AF145" s="599"/>
      <c r="AG145" s="599"/>
      <c r="AH145" s="600"/>
      <c r="AI145" s="1"/>
      <c r="BD145" s="73">
        <v>58</v>
      </c>
    </row>
    <row r="146" spans="1:56" ht="16.5" customHeight="1" x14ac:dyDescent="0.15">
      <c r="A146" s="1"/>
      <c r="B146" s="557" t="str">
        <f>IF(syumokucode13="","",syumokucode13)</f>
        <v/>
      </c>
      <c r="C146" s="558"/>
      <c r="D146" s="559"/>
      <c r="E146" s="553"/>
      <c r="F146" s="554"/>
      <c r="G146" s="554"/>
      <c r="H146" s="554"/>
      <c r="I146" s="554"/>
      <c r="J146" s="554"/>
      <c r="K146" s="554"/>
      <c r="L146" s="554"/>
      <c r="M146" s="554"/>
      <c r="N146" s="554"/>
      <c r="O146" s="554"/>
      <c r="P146" s="554"/>
      <c r="Q146" s="554"/>
      <c r="R146" s="554"/>
      <c r="S146" s="554"/>
      <c r="T146" s="554"/>
      <c r="U146" s="532"/>
      <c r="V146" s="533"/>
      <c r="W146" s="9" t="s">
        <v>50</v>
      </c>
      <c r="X146" s="537"/>
      <c r="Y146" s="538"/>
      <c r="Z146" s="538"/>
      <c r="AA146" s="538"/>
      <c r="AB146" s="538"/>
      <c r="AC146" s="539"/>
      <c r="AD146" s="544"/>
      <c r="AE146" s="544"/>
      <c r="AF146" s="544"/>
      <c r="AG146" s="544"/>
      <c r="AH146" s="545"/>
      <c r="AI146" s="1"/>
      <c r="BD146" s="73">
        <v>59</v>
      </c>
    </row>
    <row r="147" spans="1:56" ht="16.5" customHeight="1" x14ac:dyDescent="0.15">
      <c r="A147" s="1"/>
      <c r="B147" s="573" t="str">
        <f>IF(syumokucode13="","",IF(ISNA(VLOOKUP(gyoumucode1*100+syumokucode13,業務一覧!$G$6:$I$34,3,FALSE)),"該当無し",VLOOKUP(gyoumucode1*100+syumokucode13,業務一覧!$G$6:$I$34,3)))</f>
        <v/>
      </c>
      <c r="C147" s="574"/>
      <c r="D147" s="575"/>
      <c r="E147" s="540"/>
      <c r="F147" s="541"/>
      <c r="G147" s="541"/>
      <c r="H147" s="541"/>
      <c r="I147" s="541"/>
      <c r="J147" s="541"/>
      <c r="K147" s="541"/>
      <c r="L147" s="541"/>
      <c r="M147" s="541"/>
      <c r="N147" s="541"/>
      <c r="O147" s="541"/>
      <c r="P147" s="541"/>
      <c r="Q147" s="541"/>
      <c r="R147" s="541"/>
      <c r="S147" s="541"/>
      <c r="T147" s="541"/>
      <c r="U147" s="530"/>
      <c r="V147" s="531"/>
      <c r="W147" s="8" t="s">
        <v>46</v>
      </c>
      <c r="X147" s="534"/>
      <c r="Y147" s="535"/>
      <c r="Z147" s="535"/>
      <c r="AA147" s="535"/>
      <c r="AB147" s="535"/>
      <c r="AC147" s="536"/>
      <c r="AD147" s="584"/>
      <c r="AE147" s="584"/>
      <c r="AF147" s="584"/>
      <c r="AG147" s="584"/>
      <c r="AH147" s="585"/>
      <c r="AI147" s="1"/>
      <c r="BD147" s="73">
        <v>60</v>
      </c>
    </row>
    <row r="148" spans="1:56" ht="16.5" customHeight="1" x14ac:dyDescent="0.15">
      <c r="A148" s="1"/>
      <c r="B148" s="576"/>
      <c r="C148" s="577"/>
      <c r="D148" s="578"/>
      <c r="E148" s="553"/>
      <c r="F148" s="554"/>
      <c r="G148" s="554"/>
      <c r="H148" s="554"/>
      <c r="I148" s="554"/>
      <c r="J148" s="554"/>
      <c r="K148" s="554"/>
      <c r="L148" s="554"/>
      <c r="M148" s="554"/>
      <c r="N148" s="554"/>
      <c r="O148" s="554"/>
      <c r="P148" s="554"/>
      <c r="Q148" s="554"/>
      <c r="R148" s="554"/>
      <c r="S148" s="554"/>
      <c r="T148" s="554"/>
      <c r="U148" s="532"/>
      <c r="V148" s="533"/>
      <c r="W148" s="9" t="s">
        <v>50</v>
      </c>
      <c r="X148" s="537"/>
      <c r="Y148" s="538"/>
      <c r="Z148" s="538"/>
      <c r="AA148" s="538"/>
      <c r="AB148" s="538"/>
      <c r="AC148" s="539"/>
      <c r="AD148" s="544"/>
      <c r="AE148" s="544"/>
      <c r="AF148" s="544"/>
      <c r="AG148" s="544"/>
      <c r="AH148" s="545"/>
      <c r="AI148" s="1"/>
      <c r="BD148" s="73">
        <v>61</v>
      </c>
    </row>
    <row r="149" spans="1:56" ht="16.5" customHeight="1" x14ac:dyDescent="0.15">
      <c r="A149" s="1"/>
      <c r="B149" s="576"/>
      <c r="C149" s="577"/>
      <c r="D149" s="578"/>
      <c r="E149" s="540"/>
      <c r="F149" s="541"/>
      <c r="G149" s="541"/>
      <c r="H149" s="541"/>
      <c r="I149" s="541"/>
      <c r="J149" s="541"/>
      <c r="K149" s="541"/>
      <c r="L149" s="541"/>
      <c r="M149" s="541"/>
      <c r="N149" s="541"/>
      <c r="O149" s="541"/>
      <c r="P149" s="541"/>
      <c r="Q149" s="541"/>
      <c r="R149" s="541"/>
      <c r="S149" s="541"/>
      <c r="T149" s="541"/>
      <c r="U149" s="530"/>
      <c r="V149" s="531"/>
      <c r="W149" s="8" t="s">
        <v>46</v>
      </c>
      <c r="X149" s="534"/>
      <c r="Y149" s="535"/>
      <c r="Z149" s="535"/>
      <c r="AA149" s="535"/>
      <c r="AB149" s="535"/>
      <c r="AC149" s="536"/>
      <c r="AD149" s="584"/>
      <c r="AE149" s="584"/>
      <c r="AF149" s="584"/>
      <c r="AG149" s="584"/>
      <c r="AH149" s="585"/>
      <c r="AI149" s="1"/>
      <c r="BD149" s="73">
        <v>62</v>
      </c>
    </row>
    <row r="150" spans="1:56" ht="16.5" customHeight="1" x14ac:dyDescent="0.15">
      <c r="A150" s="1"/>
      <c r="B150" s="576"/>
      <c r="C150" s="577"/>
      <c r="D150" s="578"/>
      <c r="E150" s="553"/>
      <c r="F150" s="554"/>
      <c r="G150" s="554"/>
      <c r="H150" s="554"/>
      <c r="I150" s="554"/>
      <c r="J150" s="554"/>
      <c r="K150" s="554"/>
      <c r="L150" s="554"/>
      <c r="M150" s="554"/>
      <c r="N150" s="554"/>
      <c r="O150" s="554"/>
      <c r="P150" s="554"/>
      <c r="Q150" s="554"/>
      <c r="R150" s="554"/>
      <c r="S150" s="554"/>
      <c r="T150" s="554"/>
      <c r="U150" s="532"/>
      <c r="V150" s="533"/>
      <c r="W150" s="9" t="s">
        <v>50</v>
      </c>
      <c r="X150" s="537"/>
      <c r="Y150" s="538"/>
      <c r="Z150" s="538"/>
      <c r="AA150" s="538"/>
      <c r="AB150" s="538"/>
      <c r="AC150" s="539"/>
      <c r="AD150" s="544"/>
      <c r="AE150" s="544"/>
      <c r="AF150" s="544"/>
      <c r="AG150" s="544"/>
      <c r="AH150" s="545"/>
      <c r="AI150" s="1"/>
      <c r="BD150" s="73">
        <v>63</v>
      </c>
    </row>
    <row r="151" spans="1:56" ht="16.5" customHeight="1" x14ac:dyDescent="0.15">
      <c r="A151" s="1"/>
      <c r="B151" s="576"/>
      <c r="C151" s="577"/>
      <c r="D151" s="578"/>
      <c r="E151" s="540"/>
      <c r="F151" s="541"/>
      <c r="G151" s="541"/>
      <c r="H151" s="541"/>
      <c r="I151" s="541"/>
      <c r="J151" s="541"/>
      <c r="K151" s="541"/>
      <c r="L151" s="541"/>
      <c r="M151" s="541"/>
      <c r="N151" s="541"/>
      <c r="O151" s="541"/>
      <c r="P151" s="541"/>
      <c r="Q151" s="541"/>
      <c r="R151" s="541"/>
      <c r="S151" s="541"/>
      <c r="T151" s="541"/>
      <c r="U151" s="530"/>
      <c r="V151" s="531"/>
      <c r="W151" s="8" t="s">
        <v>46</v>
      </c>
      <c r="X151" s="534"/>
      <c r="Y151" s="535"/>
      <c r="Z151" s="535"/>
      <c r="AA151" s="535"/>
      <c r="AB151" s="535"/>
      <c r="AC151" s="536"/>
      <c r="AD151" s="584"/>
      <c r="AE151" s="584"/>
      <c r="AF151" s="584"/>
      <c r="AG151" s="584"/>
      <c r="AH151" s="585"/>
      <c r="AI151" s="1"/>
      <c r="BD151" s="73">
        <v>64</v>
      </c>
    </row>
    <row r="152" spans="1:56" ht="16.5" customHeight="1" x14ac:dyDescent="0.15">
      <c r="A152" s="1"/>
      <c r="B152" s="576"/>
      <c r="C152" s="577"/>
      <c r="D152" s="578"/>
      <c r="E152" s="553"/>
      <c r="F152" s="554"/>
      <c r="G152" s="554"/>
      <c r="H152" s="554"/>
      <c r="I152" s="554"/>
      <c r="J152" s="554"/>
      <c r="K152" s="554"/>
      <c r="L152" s="554"/>
      <c r="M152" s="554"/>
      <c r="N152" s="554"/>
      <c r="O152" s="554"/>
      <c r="P152" s="554"/>
      <c r="Q152" s="554"/>
      <c r="R152" s="554"/>
      <c r="S152" s="554"/>
      <c r="T152" s="554"/>
      <c r="U152" s="532"/>
      <c r="V152" s="533"/>
      <c r="W152" s="9" t="s">
        <v>50</v>
      </c>
      <c r="X152" s="537"/>
      <c r="Y152" s="538"/>
      <c r="Z152" s="538"/>
      <c r="AA152" s="538"/>
      <c r="AB152" s="538"/>
      <c r="AC152" s="539"/>
      <c r="AD152" s="544"/>
      <c r="AE152" s="544"/>
      <c r="AF152" s="544"/>
      <c r="AG152" s="544"/>
      <c r="AH152" s="545"/>
      <c r="AI152" s="1"/>
    </row>
    <row r="153" spans="1:56" ht="16.5" customHeight="1" x14ac:dyDescent="0.15">
      <c r="A153" s="1"/>
      <c r="B153" s="576"/>
      <c r="C153" s="577"/>
      <c r="D153" s="578"/>
      <c r="E153" s="540"/>
      <c r="F153" s="541"/>
      <c r="G153" s="541"/>
      <c r="H153" s="541"/>
      <c r="I153" s="541"/>
      <c r="J153" s="541"/>
      <c r="K153" s="541"/>
      <c r="L153" s="541"/>
      <c r="M153" s="541"/>
      <c r="N153" s="541"/>
      <c r="O153" s="541"/>
      <c r="P153" s="541"/>
      <c r="Q153" s="541"/>
      <c r="R153" s="541"/>
      <c r="S153" s="541"/>
      <c r="T153" s="541"/>
      <c r="U153" s="530"/>
      <c r="V153" s="531"/>
      <c r="W153" s="8" t="s">
        <v>46</v>
      </c>
      <c r="X153" s="534"/>
      <c r="Y153" s="535"/>
      <c r="Z153" s="535"/>
      <c r="AA153" s="535"/>
      <c r="AB153" s="535"/>
      <c r="AC153" s="536"/>
      <c r="AD153" s="584"/>
      <c r="AE153" s="584"/>
      <c r="AF153" s="584"/>
      <c r="AG153" s="584"/>
      <c r="AH153" s="585"/>
      <c r="AI153" s="1"/>
    </row>
    <row r="154" spans="1:56" ht="16.5" customHeight="1" x14ac:dyDescent="0.15">
      <c r="A154" s="1"/>
      <c r="B154" s="576"/>
      <c r="C154" s="577"/>
      <c r="D154" s="578"/>
      <c r="E154" s="553"/>
      <c r="F154" s="554"/>
      <c r="G154" s="554"/>
      <c r="H154" s="554"/>
      <c r="I154" s="554"/>
      <c r="J154" s="554"/>
      <c r="K154" s="554"/>
      <c r="L154" s="554"/>
      <c r="M154" s="554"/>
      <c r="N154" s="554"/>
      <c r="O154" s="554"/>
      <c r="P154" s="554"/>
      <c r="Q154" s="554"/>
      <c r="R154" s="554"/>
      <c r="S154" s="554"/>
      <c r="T154" s="554"/>
      <c r="U154" s="532"/>
      <c r="V154" s="533"/>
      <c r="W154" s="9" t="s">
        <v>50</v>
      </c>
      <c r="X154" s="537"/>
      <c r="Y154" s="538"/>
      <c r="Z154" s="538"/>
      <c r="AA154" s="538"/>
      <c r="AB154" s="538"/>
      <c r="AC154" s="539"/>
      <c r="AD154" s="544"/>
      <c r="AE154" s="544"/>
      <c r="AF154" s="544"/>
      <c r="AG154" s="544"/>
      <c r="AH154" s="545"/>
      <c r="AI154" s="1"/>
    </row>
    <row r="155" spans="1:56" ht="16.5" customHeight="1" x14ac:dyDescent="0.15">
      <c r="A155" s="1"/>
      <c r="B155" s="576"/>
      <c r="C155" s="577"/>
      <c r="D155" s="578"/>
      <c r="E155" s="540"/>
      <c r="F155" s="541"/>
      <c r="G155" s="541"/>
      <c r="H155" s="541"/>
      <c r="I155" s="541"/>
      <c r="J155" s="541"/>
      <c r="K155" s="541"/>
      <c r="L155" s="541"/>
      <c r="M155" s="541"/>
      <c r="N155" s="541"/>
      <c r="O155" s="541"/>
      <c r="P155" s="541"/>
      <c r="Q155" s="541"/>
      <c r="R155" s="541"/>
      <c r="S155" s="541"/>
      <c r="T155" s="541"/>
      <c r="U155" s="530"/>
      <c r="V155" s="531"/>
      <c r="W155" s="8" t="s">
        <v>46</v>
      </c>
      <c r="X155" s="534"/>
      <c r="Y155" s="535"/>
      <c r="Z155" s="535"/>
      <c r="AA155" s="535"/>
      <c r="AB155" s="535"/>
      <c r="AC155" s="536"/>
      <c r="AD155" s="584"/>
      <c r="AE155" s="584"/>
      <c r="AF155" s="584"/>
      <c r="AG155" s="584"/>
      <c r="AH155" s="585"/>
      <c r="AI155" s="1"/>
    </row>
    <row r="156" spans="1:56" ht="16.5" customHeight="1" x14ac:dyDescent="0.15">
      <c r="A156" s="1"/>
      <c r="B156" s="576"/>
      <c r="C156" s="577"/>
      <c r="D156" s="578"/>
      <c r="E156" s="553"/>
      <c r="F156" s="554"/>
      <c r="G156" s="554"/>
      <c r="H156" s="554"/>
      <c r="I156" s="554"/>
      <c r="J156" s="554"/>
      <c r="K156" s="554"/>
      <c r="L156" s="554"/>
      <c r="M156" s="554"/>
      <c r="N156" s="554"/>
      <c r="O156" s="554"/>
      <c r="P156" s="554"/>
      <c r="Q156" s="554"/>
      <c r="R156" s="554"/>
      <c r="S156" s="554"/>
      <c r="T156" s="554"/>
      <c r="U156" s="532"/>
      <c r="V156" s="533"/>
      <c r="W156" s="9" t="s">
        <v>50</v>
      </c>
      <c r="X156" s="537"/>
      <c r="Y156" s="538"/>
      <c r="Z156" s="538"/>
      <c r="AA156" s="538"/>
      <c r="AB156" s="538"/>
      <c r="AC156" s="539"/>
      <c r="AD156" s="544"/>
      <c r="AE156" s="544"/>
      <c r="AF156" s="544"/>
      <c r="AG156" s="544"/>
      <c r="AH156" s="545"/>
      <c r="AI156" s="1"/>
    </row>
    <row r="157" spans="1:56" ht="16.5" customHeight="1" x14ac:dyDescent="0.15">
      <c r="A157" s="1"/>
      <c r="B157" s="576"/>
      <c r="C157" s="577"/>
      <c r="D157" s="578"/>
      <c r="E157" s="540"/>
      <c r="F157" s="541"/>
      <c r="G157" s="541"/>
      <c r="H157" s="541"/>
      <c r="I157" s="541"/>
      <c r="J157" s="541"/>
      <c r="K157" s="541"/>
      <c r="L157" s="541"/>
      <c r="M157" s="541"/>
      <c r="N157" s="541"/>
      <c r="O157" s="541"/>
      <c r="P157" s="541"/>
      <c r="Q157" s="541"/>
      <c r="R157" s="541"/>
      <c r="S157" s="541"/>
      <c r="T157" s="541"/>
      <c r="U157" s="530"/>
      <c r="V157" s="531"/>
      <c r="W157" s="8" t="s">
        <v>46</v>
      </c>
      <c r="X157" s="534"/>
      <c r="Y157" s="535"/>
      <c r="Z157" s="535"/>
      <c r="AA157" s="535"/>
      <c r="AB157" s="535"/>
      <c r="AC157" s="536"/>
      <c r="AD157" s="584"/>
      <c r="AE157" s="584"/>
      <c r="AF157" s="584"/>
      <c r="AG157" s="584"/>
      <c r="AH157" s="585"/>
      <c r="AI157" s="1"/>
    </row>
    <row r="158" spans="1:56" ht="16.5" customHeight="1" x14ac:dyDescent="0.15">
      <c r="A158" s="1"/>
      <c r="B158" s="594"/>
      <c r="C158" s="595"/>
      <c r="D158" s="596"/>
      <c r="E158" s="553"/>
      <c r="F158" s="554"/>
      <c r="G158" s="554"/>
      <c r="H158" s="554"/>
      <c r="I158" s="554"/>
      <c r="J158" s="554"/>
      <c r="K158" s="554"/>
      <c r="L158" s="554"/>
      <c r="M158" s="554"/>
      <c r="N158" s="554"/>
      <c r="O158" s="554"/>
      <c r="P158" s="554"/>
      <c r="Q158" s="554"/>
      <c r="R158" s="554"/>
      <c r="S158" s="554"/>
      <c r="T158" s="554"/>
      <c r="U158" s="532"/>
      <c r="V158" s="533"/>
      <c r="W158" s="9" t="s">
        <v>50</v>
      </c>
      <c r="X158" s="537"/>
      <c r="Y158" s="538"/>
      <c r="Z158" s="538"/>
      <c r="AA158" s="538"/>
      <c r="AB158" s="538"/>
      <c r="AC158" s="539"/>
      <c r="AD158" s="544"/>
      <c r="AE158" s="544"/>
      <c r="AF158" s="544"/>
      <c r="AG158" s="544"/>
      <c r="AH158" s="545"/>
      <c r="AI158" s="1"/>
    </row>
    <row r="159" spans="1:56" ht="9.9499999999999993" customHeight="1" x14ac:dyDescent="0.1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row>
    <row r="160" spans="1:56" ht="20.100000000000001" customHeight="1" x14ac:dyDescent="0.15">
      <c r="A160" s="2">
        <v>1</v>
      </c>
      <c r="B160" s="494" t="s">
        <v>0</v>
      </c>
      <c r="C160" s="494"/>
      <c r="D160" s="494"/>
      <c r="E160" s="494"/>
      <c r="F160" s="494"/>
      <c r="G160" s="494"/>
      <c r="H160" s="491" t="str">
        <f>IF($H$3="","",$H$3)</f>
        <v/>
      </c>
      <c r="I160" s="492"/>
      <c r="J160" s="493"/>
      <c r="K160" s="1"/>
      <c r="L160" s="515" t="str">
        <f>IF(tourokukbn="","",IF(tourokukbn=1,IF(headofficename="","",headofficename),IF(branchname="","",branchname)))</f>
        <v/>
      </c>
      <c r="M160" s="515"/>
      <c r="N160" s="515"/>
      <c r="O160" s="515"/>
      <c r="P160" s="515"/>
      <c r="Q160" s="515"/>
      <c r="R160" s="515"/>
      <c r="S160" s="515"/>
      <c r="T160" s="515"/>
      <c r="U160" s="515"/>
      <c r="V160" s="515"/>
      <c r="W160" s="515"/>
      <c r="X160" s="515"/>
      <c r="Y160" s="515"/>
      <c r="Z160" s="515"/>
      <c r="AA160" s="515"/>
      <c r="AB160" s="515"/>
      <c r="AC160" s="515"/>
      <c r="AD160" s="515"/>
      <c r="AE160" s="515"/>
      <c r="AF160" s="515"/>
      <c r="AG160" s="515"/>
      <c r="AH160" s="515"/>
      <c r="AI160" s="1"/>
    </row>
    <row r="161" spans="1:35" ht="9.9499999999999993" customHeight="1" x14ac:dyDescent="0.15">
      <c r="A161" s="1"/>
      <c r="B161" s="323"/>
      <c r="C161" s="323"/>
      <c r="D161" s="323"/>
      <c r="E161" s="323"/>
      <c r="F161" s="323"/>
      <c r="G161" s="323"/>
      <c r="H161" s="323"/>
      <c r="I161" s="323"/>
      <c r="J161" s="77"/>
      <c r="K161" s="77"/>
      <c r="L161" s="77"/>
      <c r="M161" s="77"/>
      <c r="N161" s="77"/>
      <c r="O161" s="77"/>
      <c r="P161" s="77"/>
      <c r="Q161" s="77"/>
      <c r="R161" s="77"/>
      <c r="S161" s="77"/>
      <c r="T161" s="77"/>
      <c r="U161" s="77"/>
      <c r="V161" s="77"/>
      <c r="W161" s="77"/>
      <c r="X161" s="77"/>
      <c r="Y161" s="77"/>
      <c r="Z161" s="77"/>
      <c r="AA161" s="77"/>
      <c r="AB161" s="77"/>
      <c r="AC161" s="77"/>
      <c r="AD161" s="77"/>
      <c r="AE161" s="77"/>
      <c r="AF161" s="77"/>
      <c r="AG161" s="77"/>
      <c r="AH161" s="77"/>
      <c r="AI161" s="1"/>
    </row>
    <row r="162" spans="1:35" ht="20.100000000000001" customHeight="1" x14ac:dyDescent="0.15">
      <c r="A162" s="5">
        <v>11</v>
      </c>
      <c r="B162" s="6" t="s">
        <v>18</v>
      </c>
      <c r="C162" s="7"/>
      <c r="D162" s="7"/>
      <c r="E162" s="7"/>
      <c r="F162" s="7"/>
      <c r="G162" s="7"/>
      <c r="H162" s="7"/>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row>
    <row r="163" spans="1:35" ht="15" customHeight="1" x14ac:dyDescent="0.15">
      <c r="A163" s="79"/>
      <c r="B163" s="616" t="s">
        <v>26</v>
      </c>
      <c r="C163" s="617"/>
      <c r="D163" s="617"/>
      <c r="E163" s="617"/>
      <c r="F163" s="617"/>
      <c r="G163" s="617"/>
      <c r="H163" s="834" t="str">
        <f>IF(gyoumucode2="","",gyoumucode2)</f>
        <v/>
      </c>
      <c r="I163" s="835"/>
      <c r="J163" s="816" t="str">
        <f>IF(gyoumucode2="","",IF(ISNA(VLOOKUP(gyoumucode2,業務一覧!$B$6:$C$34,2,FALSE)),"該当無し",VLOOKUP(gyoumucode2,業務一覧!$B$6:$C$34,2)))</f>
        <v/>
      </c>
      <c r="K163" s="816"/>
      <c r="L163" s="816"/>
      <c r="M163" s="816"/>
      <c r="N163" s="816"/>
      <c r="O163" s="816"/>
      <c r="P163" s="816"/>
      <c r="Q163" s="816"/>
      <c r="R163" s="816"/>
      <c r="S163" s="816"/>
      <c r="T163" s="816"/>
      <c r="U163" s="816"/>
      <c r="V163" s="816"/>
      <c r="W163" s="816"/>
      <c r="X163" s="816"/>
      <c r="Y163" s="816"/>
      <c r="Z163" s="816"/>
      <c r="AA163" s="816"/>
      <c r="AB163" s="816"/>
      <c r="AC163" s="816"/>
      <c r="AD163" s="321"/>
      <c r="AE163" s="617" t="s">
        <v>42</v>
      </c>
      <c r="AF163" s="617"/>
      <c r="AG163" s="617"/>
      <c r="AH163" s="618"/>
      <c r="AI163" s="1"/>
    </row>
    <row r="164" spans="1:35" ht="15" customHeight="1" x14ac:dyDescent="0.15">
      <c r="A164" s="79"/>
      <c r="B164" s="619"/>
      <c r="C164" s="620"/>
      <c r="D164" s="620"/>
      <c r="E164" s="620"/>
      <c r="F164" s="620"/>
      <c r="G164" s="620"/>
      <c r="H164" s="836"/>
      <c r="I164" s="836"/>
      <c r="J164" s="817"/>
      <c r="K164" s="817"/>
      <c r="L164" s="817"/>
      <c r="M164" s="817"/>
      <c r="N164" s="817"/>
      <c r="O164" s="817"/>
      <c r="P164" s="817"/>
      <c r="Q164" s="817"/>
      <c r="R164" s="817"/>
      <c r="S164" s="817"/>
      <c r="T164" s="817"/>
      <c r="U164" s="817"/>
      <c r="V164" s="817"/>
      <c r="W164" s="817"/>
      <c r="X164" s="817"/>
      <c r="Y164" s="817"/>
      <c r="Z164" s="817"/>
      <c r="AA164" s="817"/>
      <c r="AB164" s="817"/>
      <c r="AC164" s="817"/>
      <c r="AD164" s="322"/>
      <c r="AE164" s="620"/>
      <c r="AF164" s="620"/>
      <c r="AG164" s="620"/>
      <c r="AH164" s="621"/>
      <c r="AI164" s="1"/>
    </row>
    <row r="165" spans="1:35" ht="20.100000000000001" customHeight="1" x14ac:dyDescent="0.15">
      <c r="A165" s="79"/>
      <c r="B165" s="560" t="s">
        <v>25</v>
      </c>
      <c r="C165" s="561"/>
      <c r="D165" s="561"/>
      <c r="E165" s="570" t="s">
        <v>21</v>
      </c>
      <c r="F165" s="571"/>
      <c r="G165" s="571"/>
      <c r="H165" s="571"/>
      <c r="I165" s="571"/>
      <c r="J165" s="571"/>
      <c r="K165" s="571"/>
      <c r="L165" s="571"/>
      <c r="M165" s="571"/>
      <c r="N165" s="571"/>
      <c r="O165" s="571"/>
      <c r="P165" s="571"/>
      <c r="Q165" s="571"/>
      <c r="R165" s="571"/>
      <c r="S165" s="571"/>
      <c r="T165" s="572"/>
      <c r="U165" s="561" t="s">
        <v>19</v>
      </c>
      <c r="V165" s="645"/>
      <c r="W165" s="645"/>
      <c r="X165" s="616" t="s">
        <v>471</v>
      </c>
      <c r="Y165" s="617"/>
      <c r="Z165" s="617"/>
      <c r="AA165" s="617"/>
      <c r="AB165" s="617"/>
      <c r="AC165" s="618"/>
      <c r="AD165" s="617" t="s">
        <v>404</v>
      </c>
      <c r="AE165" s="617"/>
      <c r="AF165" s="617"/>
      <c r="AG165" s="617"/>
      <c r="AH165" s="618"/>
      <c r="AI165" s="1"/>
    </row>
    <row r="166" spans="1:35" ht="20.100000000000001" customHeight="1" x14ac:dyDescent="0.15">
      <c r="A166" s="79"/>
      <c r="B166" s="562"/>
      <c r="C166" s="563"/>
      <c r="D166" s="563"/>
      <c r="E166" s="622" t="s">
        <v>51</v>
      </c>
      <c r="F166" s="512"/>
      <c r="G166" s="512"/>
      <c r="H166" s="512"/>
      <c r="I166" s="512"/>
      <c r="J166" s="512"/>
      <c r="K166" s="512"/>
      <c r="L166" s="512"/>
      <c r="M166" s="512"/>
      <c r="N166" s="512"/>
      <c r="O166" s="512"/>
      <c r="P166" s="512"/>
      <c r="Q166" s="512"/>
      <c r="R166" s="512"/>
      <c r="S166" s="512"/>
      <c r="T166" s="513"/>
      <c r="U166" s="646"/>
      <c r="V166" s="646"/>
      <c r="W166" s="646"/>
      <c r="X166" s="619"/>
      <c r="Y166" s="620"/>
      <c r="Z166" s="620"/>
      <c r="AA166" s="620"/>
      <c r="AB166" s="620"/>
      <c r="AC166" s="621"/>
      <c r="AD166" s="620"/>
      <c r="AE166" s="620"/>
      <c r="AF166" s="620"/>
      <c r="AG166" s="620"/>
      <c r="AH166" s="621"/>
      <c r="AI166" s="1"/>
    </row>
    <row r="167" spans="1:35" ht="16.5" customHeight="1" x14ac:dyDescent="0.15">
      <c r="A167" s="79"/>
      <c r="B167" s="564" t="s">
        <v>12</v>
      </c>
      <c r="C167" s="565"/>
      <c r="D167" s="566"/>
      <c r="E167" s="540"/>
      <c r="F167" s="541"/>
      <c r="G167" s="541"/>
      <c r="H167" s="541"/>
      <c r="I167" s="541"/>
      <c r="J167" s="541"/>
      <c r="K167" s="541"/>
      <c r="L167" s="541"/>
      <c r="M167" s="541"/>
      <c r="N167" s="541"/>
      <c r="O167" s="541"/>
      <c r="P167" s="541"/>
      <c r="Q167" s="541"/>
      <c r="R167" s="541"/>
      <c r="S167" s="541"/>
      <c r="T167" s="541"/>
      <c r="U167" s="530"/>
      <c r="V167" s="531"/>
      <c r="W167" s="8" t="s">
        <v>46</v>
      </c>
      <c r="X167" s="534"/>
      <c r="Y167" s="535"/>
      <c r="Z167" s="535"/>
      <c r="AA167" s="535"/>
      <c r="AB167" s="535"/>
      <c r="AC167" s="536"/>
      <c r="AD167" s="584"/>
      <c r="AE167" s="584"/>
      <c r="AF167" s="584"/>
      <c r="AG167" s="584"/>
      <c r="AH167" s="585"/>
      <c r="AI167" s="1"/>
    </row>
    <row r="168" spans="1:35" ht="16.5" customHeight="1" x14ac:dyDescent="0.15">
      <c r="A168" s="79"/>
      <c r="B168" s="557" t="str">
        <f>IF(syumokucode21="","",syumokucode21)</f>
        <v/>
      </c>
      <c r="C168" s="558"/>
      <c r="D168" s="559"/>
      <c r="E168" s="553"/>
      <c r="F168" s="554"/>
      <c r="G168" s="554"/>
      <c r="H168" s="554"/>
      <c r="I168" s="554"/>
      <c r="J168" s="554"/>
      <c r="K168" s="554"/>
      <c r="L168" s="554"/>
      <c r="M168" s="554"/>
      <c r="N168" s="554"/>
      <c r="O168" s="554"/>
      <c r="P168" s="554"/>
      <c r="Q168" s="554"/>
      <c r="R168" s="554"/>
      <c r="S168" s="554"/>
      <c r="T168" s="554"/>
      <c r="U168" s="532"/>
      <c r="V168" s="533"/>
      <c r="W168" s="9" t="s">
        <v>50</v>
      </c>
      <c r="X168" s="537"/>
      <c r="Y168" s="538"/>
      <c r="Z168" s="538"/>
      <c r="AA168" s="538"/>
      <c r="AB168" s="538"/>
      <c r="AC168" s="539"/>
      <c r="AD168" s="544"/>
      <c r="AE168" s="544"/>
      <c r="AF168" s="544"/>
      <c r="AG168" s="544"/>
      <c r="AH168" s="545"/>
      <c r="AI168" s="1"/>
    </row>
    <row r="169" spans="1:35" ht="16.5" customHeight="1" x14ac:dyDescent="0.15">
      <c r="A169" s="79"/>
      <c r="B169" s="573" t="str">
        <f>IF(syumokucode21="","",IF(ISNA(VLOOKUP(gyoumucode2*100+syumokucode21,業務一覧!$G$6:$I$34,3,FALSE)),"該当無し",VLOOKUP(gyoumucode2*100+syumokucode21,業務一覧!$G$6:$I$34,3)))</f>
        <v/>
      </c>
      <c r="C169" s="574"/>
      <c r="D169" s="575"/>
      <c r="E169" s="540"/>
      <c r="F169" s="541"/>
      <c r="G169" s="541"/>
      <c r="H169" s="541"/>
      <c r="I169" s="541"/>
      <c r="J169" s="541"/>
      <c r="K169" s="541"/>
      <c r="L169" s="541"/>
      <c r="M169" s="541"/>
      <c r="N169" s="541"/>
      <c r="O169" s="541"/>
      <c r="P169" s="541"/>
      <c r="Q169" s="541"/>
      <c r="R169" s="541"/>
      <c r="S169" s="541"/>
      <c r="T169" s="541"/>
      <c r="U169" s="530"/>
      <c r="V169" s="531"/>
      <c r="W169" s="8" t="s">
        <v>46</v>
      </c>
      <c r="X169" s="534"/>
      <c r="Y169" s="535"/>
      <c r="Z169" s="535"/>
      <c r="AA169" s="535"/>
      <c r="AB169" s="535"/>
      <c r="AC169" s="536"/>
      <c r="AD169" s="584"/>
      <c r="AE169" s="584"/>
      <c r="AF169" s="584"/>
      <c r="AG169" s="584"/>
      <c r="AH169" s="585"/>
      <c r="AI169" s="1"/>
    </row>
    <row r="170" spans="1:35" ht="16.5" customHeight="1" x14ac:dyDescent="0.15">
      <c r="A170" s="79"/>
      <c r="B170" s="576"/>
      <c r="C170" s="577"/>
      <c r="D170" s="578"/>
      <c r="E170" s="553"/>
      <c r="F170" s="554"/>
      <c r="G170" s="554"/>
      <c r="H170" s="554"/>
      <c r="I170" s="554"/>
      <c r="J170" s="554"/>
      <c r="K170" s="554"/>
      <c r="L170" s="554"/>
      <c r="M170" s="554"/>
      <c r="N170" s="554"/>
      <c r="O170" s="554"/>
      <c r="P170" s="554"/>
      <c r="Q170" s="554"/>
      <c r="R170" s="554"/>
      <c r="S170" s="554"/>
      <c r="T170" s="554"/>
      <c r="U170" s="532"/>
      <c r="V170" s="533"/>
      <c r="W170" s="9" t="s">
        <v>50</v>
      </c>
      <c r="X170" s="537"/>
      <c r="Y170" s="538"/>
      <c r="Z170" s="538"/>
      <c r="AA170" s="538"/>
      <c r="AB170" s="538"/>
      <c r="AC170" s="539"/>
      <c r="AD170" s="544"/>
      <c r="AE170" s="544"/>
      <c r="AF170" s="544"/>
      <c r="AG170" s="544"/>
      <c r="AH170" s="545"/>
      <c r="AI170" s="1"/>
    </row>
    <row r="171" spans="1:35" ht="16.5" customHeight="1" x14ac:dyDescent="0.15">
      <c r="A171" s="1"/>
      <c r="B171" s="576"/>
      <c r="C171" s="577"/>
      <c r="D171" s="578"/>
      <c r="E171" s="540"/>
      <c r="F171" s="541"/>
      <c r="G171" s="541"/>
      <c r="H171" s="541"/>
      <c r="I171" s="541"/>
      <c r="J171" s="541"/>
      <c r="K171" s="541"/>
      <c r="L171" s="541"/>
      <c r="M171" s="541"/>
      <c r="N171" s="541"/>
      <c r="O171" s="541"/>
      <c r="P171" s="541"/>
      <c r="Q171" s="541"/>
      <c r="R171" s="541"/>
      <c r="S171" s="541"/>
      <c r="T171" s="541"/>
      <c r="U171" s="530"/>
      <c r="V171" s="531"/>
      <c r="W171" s="8" t="s">
        <v>46</v>
      </c>
      <c r="X171" s="534"/>
      <c r="Y171" s="535"/>
      <c r="Z171" s="535"/>
      <c r="AA171" s="535"/>
      <c r="AB171" s="535"/>
      <c r="AC171" s="536"/>
      <c r="AD171" s="584"/>
      <c r="AE171" s="584"/>
      <c r="AF171" s="584"/>
      <c r="AG171" s="584"/>
      <c r="AH171" s="585"/>
      <c r="AI171" s="1"/>
    </row>
    <row r="172" spans="1:35" ht="16.5" customHeight="1" x14ac:dyDescent="0.15">
      <c r="A172" s="1"/>
      <c r="B172" s="576"/>
      <c r="C172" s="577"/>
      <c r="D172" s="578"/>
      <c r="E172" s="553"/>
      <c r="F172" s="554"/>
      <c r="G172" s="554"/>
      <c r="H172" s="554"/>
      <c r="I172" s="554"/>
      <c r="J172" s="554"/>
      <c r="K172" s="554"/>
      <c r="L172" s="554"/>
      <c r="M172" s="554"/>
      <c r="N172" s="554"/>
      <c r="O172" s="554"/>
      <c r="P172" s="554"/>
      <c r="Q172" s="554"/>
      <c r="R172" s="554"/>
      <c r="S172" s="554"/>
      <c r="T172" s="554"/>
      <c r="U172" s="532"/>
      <c r="V172" s="533"/>
      <c r="W172" s="9" t="s">
        <v>50</v>
      </c>
      <c r="X172" s="537"/>
      <c r="Y172" s="538"/>
      <c r="Z172" s="538"/>
      <c r="AA172" s="538"/>
      <c r="AB172" s="538"/>
      <c r="AC172" s="539"/>
      <c r="AD172" s="544"/>
      <c r="AE172" s="544"/>
      <c r="AF172" s="544"/>
      <c r="AG172" s="544"/>
      <c r="AH172" s="545"/>
      <c r="AI172" s="1"/>
    </row>
    <row r="173" spans="1:35" ht="16.5" customHeight="1" x14ac:dyDescent="0.15">
      <c r="A173" s="1"/>
      <c r="B173" s="576"/>
      <c r="C173" s="577"/>
      <c r="D173" s="578"/>
      <c r="E173" s="540"/>
      <c r="F173" s="541"/>
      <c r="G173" s="541"/>
      <c r="H173" s="541"/>
      <c r="I173" s="541"/>
      <c r="J173" s="541"/>
      <c r="K173" s="541"/>
      <c r="L173" s="541"/>
      <c r="M173" s="541"/>
      <c r="N173" s="541"/>
      <c r="O173" s="541"/>
      <c r="P173" s="541"/>
      <c r="Q173" s="541"/>
      <c r="R173" s="541"/>
      <c r="S173" s="541"/>
      <c r="T173" s="541"/>
      <c r="U173" s="530"/>
      <c r="V173" s="531"/>
      <c r="W173" s="8" t="s">
        <v>46</v>
      </c>
      <c r="X173" s="534"/>
      <c r="Y173" s="535"/>
      <c r="Z173" s="535"/>
      <c r="AA173" s="535"/>
      <c r="AB173" s="535"/>
      <c r="AC173" s="536"/>
      <c r="AD173" s="584"/>
      <c r="AE173" s="584"/>
      <c r="AF173" s="584"/>
      <c r="AG173" s="584"/>
      <c r="AH173" s="585"/>
      <c r="AI173" s="1"/>
    </row>
    <row r="174" spans="1:35" ht="16.5" customHeight="1" x14ac:dyDescent="0.15">
      <c r="A174" s="1"/>
      <c r="B174" s="576"/>
      <c r="C174" s="577"/>
      <c r="D174" s="578"/>
      <c r="E174" s="553"/>
      <c r="F174" s="554"/>
      <c r="G174" s="554"/>
      <c r="H174" s="554"/>
      <c r="I174" s="554"/>
      <c r="J174" s="554"/>
      <c r="K174" s="554"/>
      <c r="L174" s="554"/>
      <c r="M174" s="554"/>
      <c r="N174" s="554"/>
      <c r="O174" s="554"/>
      <c r="P174" s="554"/>
      <c r="Q174" s="554"/>
      <c r="R174" s="554"/>
      <c r="S174" s="554"/>
      <c r="T174" s="554"/>
      <c r="U174" s="532"/>
      <c r="V174" s="533"/>
      <c r="W174" s="9" t="s">
        <v>50</v>
      </c>
      <c r="X174" s="537"/>
      <c r="Y174" s="538"/>
      <c r="Z174" s="538"/>
      <c r="AA174" s="538"/>
      <c r="AB174" s="538"/>
      <c r="AC174" s="539"/>
      <c r="AD174" s="544"/>
      <c r="AE174" s="544"/>
      <c r="AF174" s="544"/>
      <c r="AG174" s="544"/>
      <c r="AH174" s="545"/>
      <c r="AI174" s="1"/>
    </row>
    <row r="175" spans="1:35" ht="16.5" customHeight="1" x14ac:dyDescent="0.15">
      <c r="A175" s="1"/>
      <c r="B175" s="576"/>
      <c r="C175" s="577"/>
      <c r="D175" s="578"/>
      <c r="E175" s="540"/>
      <c r="F175" s="541"/>
      <c r="G175" s="541"/>
      <c r="H175" s="541"/>
      <c r="I175" s="541"/>
      <c r="J175" s="541"/>
      <c r="K175" s="541"/>
      <c r="L175" s="541"/>
      <c r="M175" s="541"/>
      <c r="N175" s="541"/>
      <c r="O175" s="541"/>
      <c r="P175" s="541"/>
      <c r="Q175" s="541"/>
      <c r="R175" s="541"/>
      <c r="S175" s="541"/>
      <c r="T175" s="541"/>
      <c r="U175" s="530"/>
      <c r="V175" s="531"/>
      <c r="W175" s="8" t="s">
        <v>46</v>
      </c>
      <c r="X175" s="534"/>
      <c r="Y175" s="535"/>
      <c r="Z175" s="535"/>
      <c r="AA175" s="535"/>
      <c r="AB175" s="535"/>
      <c r="AC175" s="536"/>
      <c r="AD175" s="584"/>
      <c r="AE175" s="584"/>
      <c r="AF175" s="584"/>
      <c r="AG175" s="584"/>
      <c r="AH175" s="585"/>
      <c r="AI175" s="1"/>
    </row>
    <row r="176" spans="1:35" ht="16.5" customHeight="1" x14ac:dyDescent="0.15">
      <c r="A176" s="1"/>
      <c r="B176" s="576"/>
      <c r="C176" s="577"/>
      <c r="D176" s="578"/>
      <c r="E176" s="553"/>
      <c r="F176" s="554"/>
      <c r="G176" s="554"/>
      <c r="H176" s="554"/>
      <c r="I176" s="554"/>
      <c r="J176" s="554"/>
      <c r="K176" s="554"/>
      <c r="L176" s="554"/>
      <c r="M176" s="554"/>
      <c r="N176" s="554"/>
      <c r="O176" s="554"/>
      <c r="P176" s="554"/>
      <c r="Q176" s="554"/>
      <c r="R176" s="554"/>
      <c r="S176" s="554"/>
      <c r="T176" s="554"/>
      <c r="U176" s="532"/>
      <c r="V176" s="533"/>
      <c r="W176" s="9" t="s">
        <v>50</v>
      </c>
      <c r="X176" s="537"/>
      <c r="Y176" s="538"/>
      <c r="Z176" s="538"/>
      <c r="AA176" s="538"/>
      <c r="AB176" s="538"/>
      <c r="AC176" s="539"/>
      <c r="AD176" s="544"/>
      <c r="AE176" s="544"/>
      <c r="AF176" s="544"/>
      <c r="AG176" s="544"/>
      <c r="AH176" s="545"/>
      <c r="AI176" s="1"/>
    </row>
    <row r="177" spans="1:35" ht="16.5" customHeight="1" x14ac:dyDescent="0.15">
      <c r="A177" s="1"/>
      <c r="B177" s="576"/>
      <c r="C177" s="577"/>
      <c r="D177" s="578"/>
      <c r="E177" s="540"/>
      <c r="F177" s="541"/>
      <c r="G177" s="541"/>
      <c r="H177" s="541"/>
      <c r="I177" s="541"/>
      <c r="J177" s="541"/>
      <c r="K177" s="541"/>
      <c r="L177" s="541"/>
      <c r="M177" s="541"/>
      <c r="N177" s="541"/>
      <c r="O177" s="541"/>
      <c r="P177" s="541"/>
      <c r="Q177" s="541"/>
      <c r="R177" s="541"/>
      <c r="S177" s="541"/>
      <c r="T177" s="541"/>
      <c r="U177" s="530"/>
      <c r="V177" s="531"/>
      <c r="W177" s="8" t="s">
        <v>46</v>
      </c>
      <c r="X177" s="534"/>
      <c r="Y177" s="535"/>
      <c r="Z177" s="535"/>
      <c r="AA177" s="535"/>
      <c r="AB177" s="535"/>
      <c r="AC177" s="536"/>
      <c r="AD177" s="584"/>
      <c r="AE177" s="584"/>
      <c r="AF177" s="584"/>
      <c r="AG177" s="584"/>
      <c r="AH177" s="585"/>
      <c r="AI177" s="1"/>
    </row>
    <row r="178" spans="1:35" ht="16.5" customHeight="1" x14ac:dyDescent="0.15">
      <c r="A178" s="1"/>
      <c r="B178" s="576"/>
      <c r="C178" s="577"/>
      <c r="D178" s="578"/>
      <c r="E178" s="553"/>
      <c r="F178" s="554"/>
      <c r="G178" s="554"/>
      <c r="H178" s="554"/>
      <c r="I178" s="554"/>
      <c r="J178" s="554"/>
      <c r="K178" s="554"/>
      <c r="L178" s="554"/>
      <c r="M178" s="554"/>
      <c r="N178" s="554"/>
      <c r="O178" s="554"/>
      <c r="P178" s="554"/>
      <c r="Q178" s="554"/>
      <c r="R178" s="554"/>
      <c r="S178" s="554"/>
      <c r="T178" s="554"/>
      <c r="U178" s="532"/>
      <c r="V178" s="533"/>
      <c r="W178" s="9" t="s">
        <v>50</v>
      </c>
      <c r="X178" s="537"/>
      <c r="Y178" s="538"/>
      <c r="Z178" s="538"/>
      <c r="AA178" s="538"/>
      <c r="AB178" s="538"/>
      <c r="AC178" s="539"/>
      <c r="AD178" s="544"/>
      <c r="AE178" s="544"/>
      <c r="AF178" s="544"/>
      <c r="AG178" s="544"/>
      <c r="AH178" s="545"/>
      <c r="AI178" s="1"/>
    </row>
    <row r="179" spans="1:35" ht="16.5" customHeight="1" x14ac:dyDescent="0.15">
      <c r="A179" s="1"/>
      <c r="B179" s="576"/>
      <c r="C179" s="577"/>
      <c r="D179" s="578"/>
      <c r="E179" s="540"/>
      <c r="F179" s="541"/>
      <c r="G179" s="541"/>
      <c r="H179" s="541"/>
      <c r="I179" s="541"/>
      <c r="J179" s="541"/>
      <c r="K179" s="541"/>
      <c r="L179" s="541"/>
      <c r="M179" s="541"/>
      <c r="N179" s="541"/>
      <c r="O179" s="541"/>
      <c r="P179" s="541"/>
      <c r="Q179" s="541"/>
      <c r="R179" s="541"/>
      <c r="S179" s="541"/>
      <c r="T179" s="541"/>
      <c r="U179" s="530"/>
      <c r="V179" s="531"/>
      <c r="W179" s="8" t="s">
        <v>46</v>
      </c>
      <c r="X179" s="534"/>
      <c r="Y179" s="535"/>
      <c r="Z179" s="535"/>
      <c r="AA179" s="535"/>
      <c r="AB179" s="535"/>
      <c r="AC179" s="536"/>
      <c r="AD179" s="584"/>
      <c r="AE179" s="584"/>
      <c r="AF179" s="584"/>
      <c r="AG179" s="584"/>
      <c r="AH179" s="585"/>
      <c r="AI179" s="1"/>
    </row>
    <row r="180" spans="1:35" ht="16.5" customHeight="1" thickBot="1" x14ac:dyDescent="0.2">
      <c r="A180" s="1"/>
      <c r="B180" s="579"/>
      <c r="C180" s="580"/>
      <c r="D180" s="581"/>
      <c r="E180" s="555"/>
      <c r="F180" s="556"/>
      <c r="G180" s="556"/>
      <c r="H180" s="556"/>
      <c r="I180" s="556"/>
      <c r="J180" s="556"/>
      <c r="K180" s="556"/>
      <c r="L180" s="556"/>
      <c r="M180" s="556"/>
      <c r="N180" s="556"/>
      <c r="O180" s="556"/>
      <c r="P180" s="556"/>
      <c r="Q180" s="556"/>
      <c r="R180" s="556"/>
      <c r="S180" s="556"/>
      <c r="T180" s="556"/>
      <c r="U180" s="586"/>
      <c r="V180" s="587"/>
      <c r="W180" s="10" t="s">
        <v>50</v>
      </c>
      <c r="X180" s="604"/>
      <c r="Y180" s="605"/>
      <c r="Z180" s="605"/>
      <c r="AA180" s="605"/>
      <c r="AB180" s="605"/>
      <c r="AC180" s="606"/>
      <c r="AD180" s="599"/>
      <c r="AE180" s="599"/>
      <c r="AF180" s="599"/>
      <c r="AG180" s="599"/>
      <c r="AH180" s="600"/>
      <c r="AI180" s="1"/>
    </row>
    <row r="181" spans="1:35" ht="16.5" customHeight="1" x14ac:dyDescent="0.15">
      <c r="A181" s="1"/>
      <c r="B181" s="567" t="s">
        <v>13</v>
      </c>
      <c r="C181" s="568"/>
      <c r="D181" s="569"/>
      <c r="E181" s="540"/>
      <c r="F181" s="541"/>
      <c r="G181" s="541"/>
      <c r="H181" s="541"/>
      <c r="I181" s="541"/>
      <c r="J181" s="541"/>
      <c r="K181" s="541"/>
      <c r="L181" s="541"/>
      <c r="M181" s="541"/>
      <c r="N181" s="541"/>
      <c r="O181" s="541"/>
      <c r="P181" s="541"/>
      <c r="Q181" s="541"/>
      <c r="R181" s="541"/>
      <c r="S181" s="541"/>
      <c r="T181" s="541"/>
      <c r="U181" s="549"/>
      <c r="V181" s="550"/>
      <c r="W181" s="11" t="s">
        <v>46</v>
      </c>
      <c r="X181" s="546"/>
      <c r="Y181" s="547"/>
      <c r="Z181" s="547"/>
      <c r="AA181" s="547"/>
      <c r="AB181" s="547"/>
      <c r="AC181" s="548"/>
      <c r="AD181" s="542"/>
      <c r="AE181" s="542"/>
      <c r="AF181" s="542"/>
      <c r="AG181" s="542"/>
      <c r="AH181" s="543"/>
      <c r="AI181" s="1"/>
    </row>
    <row r="182" spans="1:35" ht="16.5" customHeight="1" x14ac:dyDescent="0.15">
      <c r="A182" s="1"/>
      <c r="B182" s="557" t="str">
        <f>IF(syumokucode22="","",syumokucode22)</f>
        <v/>
      </c>
      <c r="C182" s="558"/>
      <c r="D182" s="559"/>
      <c r="E182" s="553"/>
      <c r="F182" s="554"/>
      <c r="G182" s="554"/>
      <c r="H182" s="554"/>
      <c r="I182" s="554"/>
      <c r="J182" s="554"/>
      <c r="K182" s="554"/>
      <c r="L182" s="554"/>
      <c r="M182" s="554"/>
      <c r="N182" s="554"/>
      <c r="O182" s="554"/>
      <c r="P182" s="554"/>
      <c r="Q182" s="554"/>
      <c r="R182" s="554"/>
      <c r="S182" s="554"/>
      <c r="T182" s="554"/>
      <c r="U182" s="532"/>
      <c r="V182" s="533"/>
      <c r="W182" s="9" t="s">
        <v>50</v>
      </c>
      <c r="X182" s="537"/>
      <c r="Y182" s="538"/>
      <c r="Z182" s="538"/>
      <c r="AA182" s="538"/>
      <c r="AB182" s="538"/>
      <c r="AC182" s="539"/>
      <c r="AD182" s="544"/>
      <c r="AE182" s="544"/>
      <c r="AF182" s="544"/>
      <c r="AG182" s="544"/>
      <c r="AH182" s="545"/>
      <c r="AI182" s="1"/>
    </row>
    <row r="183" spans="1:35" ht="16.5" customHeight="1" x14ac:dyDescent="0.15">
      <c r="A183" s="1"/>
      <c r="B183" s="573" t="str">
        <f>IF(syumokucode22="","",IF(ISNA(VLOOKUP(gyoumucode2*100+syumokucode22,業務一覧!$G$6:$I$34,3,FALSE)),"該当無し",VLOOKUP(gyoumucode2*100+syumokucode22,業務一覧!$G$6:$I$34,3)))</f>
        <v/>
      </c>
      <c r="C183" s="574"/>
      <c r="D183" s="575"/>
      <c r="E183" s="540"/>
      <c r="F183" s="541"/>
      <c r="G183" s="541"/>
      <c r="H183" s="541"/>
      <c r="I183" s="541"/>
      <c r="J183" s="541"/>
      <c r="K183" s="541"/>
      <c r="L183" s="541"/>
      <c r="M183" s="541"/>
      <c r="N183" s="541"/>
      <c r="O183" s="541"/>
      <c r="P183" s="541"/>
      <c r="Q183" s="541"/>
      <c r="R183" s="541"/>
      <c r="S183" s="541"/>
      <c r="T183" s="541"/>
      <c r="U183" s="530"/>
      <c r="V183" s="531"/>
      <c r="W183" s="8" t="s">
        <v>46</v>
      </c>
      <c r="X183" s="534"/>
      <c r="Y183" s="535"/>
      <c r="Z183" s="535"/>
      <c r="AA183" s="535"/>
      <c r="AB183" s="535"/>
      <c r="AC183" s="536"/>
      <c r="AD183" s="584"/>
      <c r="AE183" s="584"/>
      <c r="AF183" s="584"/>
      <c r="AG183" s="584"/>
      <c r="AH183" s="585"/>
      <c r="AI183" s="1"/>
    </row>
    <row r="184" spans="1:35" ht="16.5" customHeight="1" x14ac:dyDescent="0.15">
      <c r="A184" s="1"/>
      <c r="B184" s="576"/>
      <c r="C184" s="577"/>
      <c r="D184" s="578"/>
      <c r="E184" s="553"/>
      <c r="F184" s="554"/>
      <c r="G184" s="554"/>
      <c r="H184" s="554"/>
      <c r="I184" s="554"/>
      <c r="J184" s="554"/>
      <c r="K184" s="554"/>
      <c r="L184" s="554"/>
      <c r="M184" s="554"/>
      <c r="N184" s="554"/>
      <c r="O184" s="554"/>
      <c r="P184" s="554"/>
      <c r="Q184" s="554"/>
      <c r="R184" s="554"/>
      <c r="S184" s="554"/>
      <c r="T184" s="554"/>
      <c r="U184" s="532"/>
      <c r="V184" s="533"/>
      <c r="W184" s="9" t="s">
        <v>50</v>
      </c>
      <c r="X184" s="537"/>
      <c r="Y184" s="538"/>
      <c r="Z184" s="538"/>
      <c r="AA184" s="538"/>
      <c r="AB184" s="538"/>
      <c r="AC184" s="539"/>
      <c r="AD184" s="544"/>
      <c r="AE184" s="544"/>
      <c r="AF184" s="544"/>
      <c r="AG184" s="544"/>
      <c r="AH184" s="545"/>
      <c r="AI184" s="1"/>
    </row>
    <row r="185" spans="1:35" ht="16.5" customHeight="1" x14ac:dyDescent="0.15">
      <c r="A185" s="1"/>
      <c r="B185" s="576"/>
      <c r="C185" s="577"/>
      <c r="D185" s="578"/>
      <c r="E185" s="540"/>
      <c r="F185" s="541"/>
      <c r="G185" s="541"/>
      <c r="H185" s="541"/>
      <c r="I185" s="541"/>
      <c r="J185" s="541"/>
      <c r="K185" s="541"/>
      <c r="L185" s="541"/>
      <c r="M185" s="541"/>
      <c r="N185" s="541"/>
      <c r="O185" s="541"/>
      <c r="P185" s="541"/>
      <c r="Q185" s="541"/>
      <c r="R185" s="541"/>
      <c r="S185" s="541"/>
      <c r="T185" s="541"/>
      <c r="U185" s="530"/>
      <c r="V185" s="531"/>
      <c r="W185" s="8" t="s">
        <v>46</v>
      </c>
      <c r="X185" s="534"/>
      <c r="Y185" s="535"/>
      <c r="Z185" s="535"/>
      <c r="AA185" s="535"/>
      <c r="AB185" s="535"/>
      <c r="AC185" s="536"/>
      <c r="AD185" s="584"/>
      <c r="AE185" s="584"/>
      <c r="AF185" s="584"/>
      <c r="AG185" s="584"/>
      <c r="AH185" s="585"/>
      <c r="AI185" s="1"/>
    </row>
    <row r="186" spans="1:35" ht="16.5" customHeight="1" x14ac:dyDescent="0.15">
      <c r="A186" s="1"/>
      <c r="B186" s="576"/>
      <c r="C186" s="577"/>
      <c r="D186" s="578"/>
      <c r="E186" s="553"/>
      <c r="F186" s="554"/>
      <c r="G186" s="554"/>
      <c r="H186" s="554"/>
      <c r="I186" s="554"/>
      <c r="J186" s="554"/>
      <c r="K186" s="554"/>
      <c r="L186" s="554"/>
      <c r="M186" s="554"/>
      <c r="N186" s="554"/>
      <c r="O186" s="554"/>
      <c r="P186" s="554"/>
      <c r="Q186" s="554"/>
      <c r="R186" s="554"/>
      <c r="S186" s="554"/>
      <c r="T186" s="554"/>
      <c r="U186" s="532"/>
      <c r="V186" s="533"/>
      <c r="W186" s="9" t="s">
        <v>50</v>
      </c>
      <c r="X186" s="537"/>
      <c r="Y186" s="538"/>
      <c r="Z186" s="538"/>
      <c r="AA186" s="538"/>
      <c r="AB186" s="538"/>
      <c r="AC186" s="539"/>
      <c r="AD186" s="544"/>
      <c r="AE186" s="544"/>
      <c r="AF186" s="544"/>
      <c r="AG186" s="544"/>
      <c r="AH186" s="545"/>
      <c r="AI186" s="1"/>
    </row>
    <row r="187" spans="1:35" ht="16.5" customHeight="1" x14ac:dyDescent="0.15">
      <c r="A187" s="1"/>
      <c r="B187" s="576"/>
      <c r="C187" s="577"/>
      <c r="D187" s="578"/>
      <c r="E187" s="540"/>
      <c r="F187" s="541"/>
      <c r="G187" s="541"/>
      <c r="H187" s="541"/>
      <c r="I187" s="541"/>
      <c r="J187" s="541"/>
      <c r="K187" s="541"/>
      <c r="L187" s="541"/>
      <c r="M187" s="541"/>
      <c r="N187" s="541"/>
      <c r="O187" s="541"/>
      <c r="P187" s="541"/>
      <c r="Q187" s="541"/>
      <c r="R187" s="541"/>
      <c r="S187" s="541"/>
      <c r="T187" s="541"/>
      <c r="U187" s="530"/>
      <c r="V187" s="531"/>
      <c r="W187" s="8" t="s">
        <v>46</v>
      </c>
      <c r="X187" s="534"/>
      <c r="Y187" s="535"/>
      <c r="Z187" s="535"/>
      <c r="AA187" s="535"/>
      <c r="AB187" s="535"/>
      <c r="AC187" s="536"/>
      <c r="AD187" s="584"/>
      <c r="AE187" s="584"/>
      <c r="AF187" s="584"/>
      <c r="AG187" s="584"/>
      <c r="AH187" s="585"/>
      <c r="AI187" s="1"/>
    </row>
    <row r="188" spans="1:35" ht="16.5" customHeight="1" x14ac:dyDescent="0.15">
      <c r="A188" s="1"/>
      <c r="B188" s="576"/>
      <c r="C188" s="577"/>
      <c r="D188" s="578"/>
      <c r="E188" s="553"/>
      <c r="F188" s="554"/>
      <c r="G188" s="554"/>
      <c r="H188" s="554"/>
      <c r="I188" s="554"/>
      <c r="J188" s="554"/>
      <c r="K188" s="554"/>
      <c r="L188" s="554"/>
      <c r="M188" s="554"/>
      <c r="N188" s="554"/>
      <c r="O188" s="554"/>
      <c r="P188" s="554"/>
      <c r="Q188" s="554"/>
      <c r="R188" s="554"/>
      <c r="S188" s="554"/>
      <c r="T188" s="554"/>
      <c r="U188" s="532"/>
      <c r="V188" s="533"/>
      <c r="W188" s="9" t="s">
        <v>50</v>
      </c>
      <c r="X188" s="537"/>
      <c r="Y188" s="538"/>
      <c r="Z188" s="538"/>
      <c r="AA188" s="538"/>
      <c r="AB188" s="538"/>
      <c r="AC188" s="539"/>
      <c r="AD188" s="544"/>
      <c r="AE188" s="544"/>
      <c r="AF188" s="544"/>
      <c r="AG188" s="544"/>
      <c r="AH188" s="545"/>
      <c r="AI188" s="1"/>
    </row>
    <row r="189" spans="1:35" ht="16.5" customHeight="1" x14ac:dyDescent="0.15">
      <c r="A189" s="1"/>
      <c r="B189" s="576"/>
      <c r="C189" s="577"/>
      <c r="D189" s="578"/>
      <c r="E189" s="540"/>
      <c r="F189" s="541"/>
      <c r="G189" s="541"/>
      <c r="H189" s="541"/>
      <c r="I189" s="541"/>
      <c r="J189" s="541"/>
      <c r="K189" s="541"/>
      <c r="L189" s="541"/>
      <c r="M189" s="541"/>
      <c r="N189" s="541"/>
      <c r="O189" s="541"/>
      <c r="P189" s="541"/>
      <c r="Q189" s="541"/>
      <c r="R189" s="541"/>
      <c r="S189" s="541"/>
      <c r="T189" s="541"/>
      <c r="U189" s="530"/>
      <c r="V189" s="531"/>
      <c r="W189" s="8" t="s">
        <v>46</v>
      </c>
      <c r="X189" s="534"/>
      <c r="Y189" s="535"/>
      <c r="Z189" s="535"/>
      <c r="AA189" s="535"/>
      <c r="AB189" s="535"/>
      <c r="AC189" s="536"/>
      <c r="AD189" s="584"/>
      <c r="AE189" s="584"/>
      <c r="AF189" s="584"/>
      <c r="AG189" s="584"/>
      <c r="AH189" s="585"/>
      <c r="AI189" s="1"/>
    </row>
    <row r="190" spans="1:35" ht="16.5" customHeight="1" x14ac:dyDescent="0.15">
      <c r="A190" s="1"/>
      <c r="B190" s="576"/>
      <c r="C190" s="577"/>
      <c r="D190" s="578"/>
      <c r="E190" s="553"/>
      <c r="F190" s="554"/>
      <c r="G190" s="554"/>
      <c r="H190" s="554"/>
      <c r="I190" s="554"/>
      <c r="J190" s="554"/>
      <c r="K190" s="554"/>
      <c r="L190" s="554"/>
      <c r="M190" s="554"/>
      <c r="N190" s="554"/>
      <c r="O190" s="554"/>
      <c r="P190" s="554"/>
      <c r="Q190" s="554"/>
      <c r="R190" s="554"/>
      <c r="S190" s="554"/>
      <c r="T190" s="554"/>
      <c r="U190" s="532"/>
      <c r="V190" s="533"/>
      <c r="W190" s="9" t="s">
        <v>50</v>
      </c>
      <c r="X190" s="537"/>
      <c r="Y190" s="538"/>
      <c r="Z190" s="538"/>
      <c r="AA190" s="538"/>
      <c r="AB190" s="538"/>
      <c r="AC190" s="539"/>
      <c r="AD190" s="544"/>
      <c r="AE190" s="544"/>
      <c r="AF190" s="544"/>
      <c r="AG190" s="544"/>
      <c r="AH190" s="545"/>
      <c r="AI190" s="1"/>
    </row>
    <row r="191" spans="1:35" ht="16.5" customHeight="1" x14ac:dyDescent="0.15">
      <c r="A191" s="1"/>
      <c r="B191" s="576"/>
      <c r="C191" s="577"/>
      <c r="D191" s="578"/>
      <c r="E191" s="540"/>
      <c r="F191" s="541"/>
      <c r="G191" s="541"/>
      <c r="H191" s="541"/>
      <c r="I191" s="541"/>
      <c r="J191" s="541"/>
      <c r="K191" s="541"/>
      <c r="L191" s="541"/>
      <c r="M191" s="541"/>
      <c r="N191" s="541"/>
      <c r="O191" s="541"/>
      <c r="P191" s="541"/>
      <c r="Q191" s="541"/>
      <c r="R191" s="541"/>
      <c r="S191" s="541"/>
      <c r="T191" s="541"/>
      <c r="U191" s="530"/>
      <c r="V191" s="531"/>
      <c r="W191" s="8" t="s">
        <v>46</v>
      </c>
      <c r="X191" s="534"/>
      <c r="Y191" s="535"/>
      <c r="Z191" s="535"/>
      <c r="AA191" s="535"/>
      <c r="AB191" s="535"/>
      <c r="AC191" s="536"/>
      <c r="AD191" s="584"/>
      <c r="AE191" s="584"/>
      <c r="AF191" s="584"/>
      <c r="AG191" s="584"/>
      <c r="AH191" s="585"/>
      <c r="AI191" s="1"/>
    </row>
    <row r="192" spans="1:35" ht="16.5" customHeight="1" x14ac:dyDescent="0.15">
      <c r="A192" s="1"/>
      <c r="B192" s="576"/>
      <c r="C192" s="577"/>
      <c r="D192" s="578"/>
      <c r="E192" s="553"/>
      <c r="F192" s="554"/>
      <c r="G192" s="554"/>
      <c r="H192" s="554"/>
      <c r="I192" s="554"/>
      <c r="J192" s="554"/>
      <c r="K192" s="554"/>
      <c r="L192" s="554"/>
      <c r="M192" s="554"/>
      <c r="N192" s="554"/>
      <c r="O192" s="554"/>
      <c r="P192" s="554"/>
      <c r="Q192" s="554"/>
      <c r="R192" s="554"/>
      <c r="S192" s="554"/>
      <c r="T192" s="554"/>
      <c r="U192" s="532"/>
      <c r="V192" s="533"/>
      <c r="W192" s="9" t="s">
        <v>50</v>
      </c>
      <c r="X192" s="537"/>
      <c r="Y192" s="538"/>
      <c r="Z192" s="538"/>
      <c r="AA192" s="538"/>
      <c r="AB192" s="538"/>
      <c r="AC192" s="539"/>
      <c r="AD192" s="544"/>
      <c r="AE192" s="544"/>
      <c r="AF192" s="544"/>
      <c r="AG192" s="544"/>
      <c r="AH192" s="545"/>
      <c r="AI192" s="1"/>
    </row>
    <row r="193" spans="1:35" ht="16.5" customHeight="1" x14ac:dyDescent="0.15">
      <c r="A193" s="1"/>
      <c r="B193" s="576"/>
      <c r="C193" s="577"/>
      <c r="D193" s="578"/>
      <c r="E193" s="540"/>
      <c r="F193" s="541"/>
      <c r="G193" s="541"/>
      <c r="H193" s="541"/>
      <c r="I193" s="541"/>
      <c r="J193" s="541"/>
      <c r="K193" s="541"/>
      <c r="L193" s="541"/>
      <c r="M193" s="541"/>
      <c r="N193" s="541"/>
      <c r="O193" s="541"/>
      <c r="P193" s="541"/>
      <c r="Q193" s="541"/>
      <c r="R193" s="541"/>
      <c r="S193" s="541"/>
      <c r="T193" s="541"/>
      <c r="U193" s="530"/>
      <c r="V193" s="531"/>
      <c r="W193" s="8" t="s">
        <v>46</v>
      </c>
      <c r="X193" s="534"/>
      <c r="Y193" s="535"/>
      <c r="Z193" s="535"/>
      <c r="AA193" s="535"/>
      <c r="AB193" s="535"/>
      <c r="AC193" s="536"/>
      <c r="AD193" s="584"/>
      <c r="AE193" s="584"/>
      <c r="AF193" s="584"/>
      <c r="AG193" s="584"/>
      <c r="AH193" s="585"/>
      <c r="AI193" s="1"/>
    </row>
    <row r="194" spans="1:35" ht="16.5" customHeight="1" thickBot="1" x14ac:dyDescent="0.2">
      <c r="A194" s="1"/>
      <c r="B194" s="579"/>
      <c r="C194" s="580"/>
      <c r="D194" s="581"/>
      <c r="E194" s="555"/>
      <c r="F194" s="556"/>
      <c r="G194" s="556"/>
      <c r="H194" s="556"/>
      <c r="I194" s="556"/>
      <c r="J194" s="556"/>
      <c r="K194" s="556"/>
      <c r="L194" s="556"/>
      <c r="M194" s="556"/>
      <c r="N194" s="556"/>
      <c r="O194" s="556"/>
      <c r="P194" s="556"/>
      <c r="Q194" s="556"/>
      <c r="R194" s="556"/>
      <c r="S194" s="556"/>
      <c r="T194" s="556"/>
      <c r="U194" s="609"/>
      <c r="V194" s="610"/>
      <c r="W194" s="12" t="s">
        <v>50</v>
      </c>
      <c r="X194" s="611"/>
      <c r="Y194" s="612"/>
      <c r="Z194" s="612"/>
      <c r="AA194" s="612"/>
      <c r="AB194" s="612"/>
      <c r="AC194" s="613"/>
      <c r="AD194" s="607"/>
      <c r="AE194" s="607"/>
      <c r="AF194" s="607"/>
      <c r="AG194" s="607"/>
      <c r="AH194" s="608"/>
      <c r="AI194" s="1"/>
    </row>
    <row r="195" spans="1:35" ht="16.5" customHeight="1" x14ac:dyDescent="0.15">
      <c r="A195" s="1"/>
      <c r="B195" s="601" t="s">
        <v>20</v>
      </c>
      <c r="C195" s="602"/>
      <c r="D195" s="603"/>
      <c r="E195" s="540"/>
      <c r="F195" s="541"/>
      <c r="G195" s="541"/>
      <c r="H195" s="541"/>
      <c r="I195" s="541"/>
      <c r="J195" s="541"/>
      <c r="K195" s="541"/>
      <c r="L195" s="541"/>
      <c r="M195" s="541"/>
      <c r="N195" s="541"/>
      <c r="O195" s="541"/>
      <c r="P195" s="541"/>
      <c r="Q195" s="541"/>
      <c r="R195" s="541"/>
      <c r="S195" s="541"/>
      <c r="T195" s="541"/>
      <c r="U195" s="586"/>
      <c r="V195" s="587"/>
      <c r="W195" s="10" t="s">
        <v>46</v>
      </c>
      <c r="X195" s="604"/>
      <c r="Y195" s="605"/>
      <c r="Z195" s="605"/>
      <c r="AA195" s="605"/>
      <c r="AB195" s="605"/>
      <c r="AC195" s="606"/>
      <c r="AD195" s="599"/>
      <c r="AE195" s="599"/>
      <c r="AF195" s="599"/>
      <c r="AG195" s="599"/>
      <c r="AH195" s="600"/>
      <c r="AI195" s="1"/>
    </row>
    <row r="196" spans="1:35" ht="16.5" customHeight="1" x14ac:dyDescent="0.15">
      <c r="A196" s="1"/>
      <c r="B196" s="557" t="str">
        <f>IF(syumokucode23="","",syumokucode23)</f>
        <v/>
      </c>
      <c r="C196" s="558"/>
      <c r="D196" s="559"/>
      <c r="E196" s="553"/>
      <c r="F196" s="554"/>
      <c r="G196" s="554"/>
      <c r="H196" s="554"/>
      <c r="I196" s="554"/>
      <c r="J196" s="554"/>
      <c r="K196" s="554"/>
      <c r="L196" s="554"/>
      <c r="M196" s="554"/>
      <c r="N196" s="554"/>
      <c r="O196" s="554"/>
      <c r="P196" s="554"/>
      <c r="Q196" s="554"/>
      <c r="R196" s="554"/>
      <c r="S196" s="554"/>
      <c r="T196" s="554"/>
      <c r="U196" s="532"/>
      <c r="V196" s="533"/>
      <c r="W196" s="9" t="s">
        <v>50</v>
      </c>
      <c r="X196" s="537"/>
      <c r="Y196" s="538"/>
      <c r="Z196" s="538"/>
      <c r="AA196" s="538"/>
      <c r="AB196" s="538"/>
      <c r="AC196" s="539"/>
      <c r="AD196" s="544"/>
      <c r="AE196" s="544"/>
      <c r="AF196" s="544"/>
      <c r="AG196" s="544"/>
      <c r="AH196" s="545"/>
      <c r="AI196" s="1"/>
    </row>
    <row r="197" spans="1:35" ht="16.5" customHeight="1" x14ac:dyDescent="0.15">
      <c r="A197" s="1"/>
      <c r="B197" s="573" t="str">
        <f>IF(syumokucode23="","",IF(ISNA(VLOOKUP(gyoumucode2*100+syumokucode23,業務一覧!$G$6:$I$34,3,FALSE)),"該当無し",VLOOKUP(gyoumucode2*100+syumokucode23,業務一覧!$G$6:$I$34,3)))</f>
        <v/>
      </c>
      <c r="C197" s="574"/>
      <c r="D197" s="575"/>
      <c r="E197" s="540"/>
      <c r="F197" s="541"/>
      <c r="G197" s="541"/>
      <c r="H197" s="541"/>
      <c r="I197" s="541"/>
      <c r="J197" s="541"/>
      <c r="K197" s="541"/>
      <c r="L197" s="541"/>
      <c r="M197" s="541"/>
      <c r="N197" s="541"/>
      <c r="O197" s="541"/>
      <c r="P197" s="541"/>
      <c r="Q197" s="541"/>
      <c r="R197" s="541"/>
      <c r="S197" s="541"/>
      <c r="T197" s="541"/>
      <c r="U197" s="530"/>
      <c r="V197" s="531"/>
      <c r="W197" s="8" t="s">
        <v>46</v>
      </c>
      <c r="X197" s="534"/>
      <c r="Y197" s="535"/>
      <c r="Z197" s="535"/>
      <c r="AA197" s="535"/>
      <c r="AB197" s="535"/>
      <c r="AC197" s="536"/>
      <c r="AD197" s="584"/>
      <c r="AE197" s="584"/>
      <c r="AF197" s="584"/>
      <c r="AG197" s="584"/>
      <c r="AH197" s="585"/>
      <c r="AI197" s="1"/>
    </row>
    <row r="198" spans="1:35" ht="16.5" customHeight="1" x14ac:dyDescent="0.15">
      <c r="A198" s="1"/>
      <c r="B198" s="576"/>
      <c r="C198" s="577"/>
      <c r="D198" s="578"/>
      <c r="E198" s="553"/>
      <c r="F198" s="554"/>
      <c r="G198" s="554"/>
      <c r="H198" s="554"/>
      <c r="I198" s="554"/>
      <c r="J198" s="554"/>
      <c r="K198" s="554"/>
      <c r="L198" s="554"/>
      <c r="M198" s="554"/>
      <c r="N198" s="554"/>
      <c r="O198" s="554"/>
      <c r="P198" s="554"/>
      <c r="Q198" s="554"/>
      <c r="R198" s="554"/>
      <c r="S198" s="554"/>
      <c r="T198" s="554"/>
      <c r="U198" s="532"/>
      <c r="V198" s="533"/>
      <c r="W198" s="9" t="s">
        <v>50</v>
      </c>
      <c r="X198" s="537"/>
      <c r="Y198" s="538"/>
      <c r="Z198" s="538"/>
      <c r="AA198" s="538"/>
      <c r="AB198" s="538"/>
      <c r="AC198" s="539"/>
      <c r="AD198" s="544"/>
      <c r="AE198" s="544"/>
      <c r="AF198" s="544"/>
      <c r="AG198" s="544"/>
      <c r="AH198" s="545"/>
      <c r="AI198" s="1"/>
    </row>
    <row r="199" spans="1:35" ht="16.5" customHeight="1" x14ac:dyDescent="0.15">
      <c r="A199" s="1"/>
      <c r="B199" s="576"/>
      <c r="C199" s="577"/>
      <c r="D199" s="578"/>
      <c r="E199" s="540"/>
      <c r="F199" s="541"/>
      <c r="G199" s="541"/>
      <c r="H199" s="541"/>
      <c r="I199" s="541"/>
      <c r="J199" s="541"/>
      <c r="K199" s="541"/>
      <c r="L199" s="541"/>
      <c r="M199" s="541"/>
      <c r="N199" s="541"/>
      <c r="O199" s="541"/>
      <c r="P199" s="541"/>
      <c r="Q199" s="541"/>
      <c r="R199" s="541"/>
      <c r="S199" s="541"/>
      <c r="T199" s="541"/>
      <c r="U199" s="530"/>
      <c r="V199" s="531"/>
      <c r="W199" s="8" t="s">
        <v>46</v>
      </c>
      <c r="X199" s="534"/>
      <c r="Y199" s="535"/>
      <c r="Z199" s="535"/>
      <c r="AA199" s="535"/>
      <c r="AB199" s="535"/>
      <c r="AC199" s="536"/>
      <c r="AD199" s="584"/>
      <c r="AE199" s="584"/>
      <c r="AF199" s="584"/>
      <c r="AG199" s="584"/>
      <c r="AH199" s="585"/>
      <c r="AI199" s="1"/>
    </row>
    <row r="200" spans="1:35" ht="16.5" customHeight="1" x14ac:dyDescent="0.15">
      <c r="A200" s="1"/>
      <c r="B200" s="576"/>
      <c r="C200" s="577"/>
      <c r="D200" s="578"/>
      <c r="E200" s="553"/>
      <c r="F200" s="554"/>
      <c r="G200" s="554"/>
      <c r="H200" s="554"/>
      <c r="I200" s="554"/>
      <c r="J200" s="554"/>
      <c r="K200" s="554"/>
      <c r="L200" s="554"/>
      <c r="M200" s="554"/>
      <c r="N200" s="554"/>
      <c r="O200" s="554"/>
      <c r="P200" s="554"/>
      <c r="Q200" s="554"/>
      <c r="R200" s="554"/>
      <c r="S200" s="554"/>
      <c r="T200" s="554"/>
      <c r="U200" s="532"/>
      <c r="V200" s="533"/>
      <c r="W200" s="9" t="s">
        <v>50</v>
      </c>
      <c r="X200" s="537"/>
      <c r="Y200" s="538"/>
      <c r="Z200" s="538"/>
      <c r="AA200" s="538"/>
      <c r="AB200" s="538"/>
      <c r="AC200" s="539"/>
      <c r="AD200" s="544"/>
      <c r="AE200" s="544"/>
      <c r="AF200" s="544"/>
      <c r="AG200" s="544"/>
      <c r="AH200" s="545"/>
      <c r="AI200" s="1"/>
    </row>
    <row r="201" spans="1:35" ht="16.5" customHeight="1" x14ac:dyDescent="0.15">
      <c r="A201" s="1"/>
      <c r="B201" s="576"/>
      <c r="C201" s="577"/>
      <c r="D201" s="578"/>
      <c r="E201" s="540"/>
      <c r="F201" s="541"/>
      <c r="G201" s="541"/>
      <c r="H201" s="541"/>
      <c r="I201" s="541"/>
      <c r="J201" s="541"/>
      <c r="K201" s="541"/>
      <c r="L201" s="541"/>
      <c r="M201" s="541"/>
      <c r="N201" s="541"/>
      <c r="O201" s="541"/>
      <c r="P201" s="541"/>
      <c r="Q201" s="541"/>
      <c r="R201" s="541"/>
      <c r="S201" s="541"/>
      <c r="T201" s="541"/>
      <c r="U201" s="530"/>
      <c r="V201" s="531"/>
      <c r="W201" s="8" t="s">
        <v>46</v>
      </c>
      <c r="X201" s="534"/>
      <c r="Y201" s="535"/>
      <c r="Z201" s="535"/>
      <c r="AA201" s="535"/>
      <c r="AB201" s="535"/>
      <c r="AC201" s="536"/>
      <c r="AD201" s="584"/>
      <c r="AE201" s="584"/>
      <c r="AF201" s="584"/>
      <c r="AG201" s="584"/>
      <c r="AH201" s="585"/>
      <c r="AI201" s="1"/>
    </row>
    <row r="202" spans="1:35" ht="16.5" customHeight="1" x14ac:dyDescent="0.15">
      <c r="A202" s="1"/>
      <c r="B202" s="576"/>
      <c r="C202" s="577"/>
      <c r="D202" s="578"/>
      <c r="E202" s="553"/>
      <c r="F202" s="554"/>
      <c r="G202" s="554"/>
      <c r="H202" s="554"/>
      <c r="I202" s="554"/>
      <c r="J202" s="554"/>
      <c r="K202" s="554"/>
      <c r="L202" s="554"/>
      <c r="M202" s="554"/>
      <c r="N202" s="554"/>
      <c r="O202" s="554"/>
      <c r="P202" s="554"/>
      <c r="Q202" s="554"/>
      <c r="R202" s="554"/>
      <c r="S202" s="554"/>
      <c r="T202" s="554"/>
      <c r="U202" s="532"/>
      <c r="V202" s="533"/>
      <c r="W202" s="9" t="s">
        <v>50</v>
      </c>
      <c r="X202" s="537"/>
      <c r="Y202" s="538"/>
      <c r="Z202" s="538"/>
      <c r="AA202" s="538"/>
      <c r="AB202" s="538"/>
      <c r="AC202" s="539"/>
      <c r="AD202" s="544"/>
      <c r="AE202" s="544"/>
      <c r="AF202" s="544"/>
      <c r="AG202" s="544"/>
      <c r="AH202" s="545"/>
      <c r="AI202" s="1"/>
    </row>
    <row r="203" spans="1:35" ht="16.5" customHeight="1" x14ac:dyDescent="0.15">
      <c r="A203" s="1"/>
      <c r="B203" s="576"/>
      <c r="C203" s="577"/>
      <c r="D203" s="578"/>
      <c r="E203" s="540"/>
      <c r="F203" s="541"/>
      <c r="G203" s="541"/>
      <c r="H203" s="541"/>
      <c r="I203" s="541"/>
      <c r="J203" s="541"/>
      <c r="K203" s="541"/>
      <c r="L203" s="541"/>
      <c r="M203" s="541"/>
      <c r="N203" s="541"/>
      <c r="O203" s="541"/>
      <c r="P203" s="541"/>
      <c r="Q203" s="541"/>
      <c r="R203" s="541"/>
      <c r="S203" s="541"/>
      <c r="T203" s="541"/>
      <c r="U203" s="530"/>
      <c r="V203" s="531"/>
      <c r="W203" s="8" t="s">
        <v>46</v>
      </c>
      <c r="X203" s="534"/>
      <c r="Y203" s="535"/>
      <c r="Z203" s="535"/>
      <c r="AA203" s="535"/>
      <c r="AB203" s="535"/>
      <c r="AC203" s="536"/>
      <c r="AD203" s="584"/>
      <c r="AE203" s="584"/>
      <c r="AF203" s="584"/>
      <c r="AG203" s="584"/>
      <c r="AH203" s="585"/>
      <c r="AI203" s="1"/>
    </row>
    <row r="204" spans="1:35" ht="16.5" customHeight="1" x14ac:dyDescent="0.15">
      <c r="A204" s="1"/>
      <c r="B204" s="576"/>
      <c r="C204" s="577"/>
      <c r="D204" s="578"/>
      <c r="E204" s="553"/>
      <c r="F204" s="554"/>
      <c r="G204" s="554"/>
      <c r="H204" s="554"/>
      <c r="I204" s="554"/>
      <c r="J204" s="554"/>
      <c r="K204" s="554"/>
      <c r="L204" s="554"/>
      <c r="M204" s="554"/>
      <c r="N204" s="554"/>
      <c r="O204" s="554"/>
      <c r="P204" s="554"/>
      <c r="Q204" s="554"/>
      <c r="R204" s="554"/>
      <c r="S204" s="554"/>
      <c r="T204" s="554"/>
      <c r="U204" s="532"/>
      <c r="V204" s="533"/>
      <c r="W204" s="9" t="s">
        <v>50</v>
      </c>
      <c r="X204" s="537"/>
      <c r="Y204" s="538"/>
      <c r="Z204" s="538"/>
      <c r="AA204" s="538"/>
      <c r="AB204" s="538"/>
      <c r="AC204" s="539"/>
      <c r="AD204" s="544"/>
      <c r="AE204" s="544"/>
      <c r="AF204" s="544"/>
      <c r="AG204" s="544"/>
      <c r="AH204" s="545"/>
      <c r="AI204" s="1"/>
    </row>
    <row r="205" spans="1:35" ht="16.5" customHeight="1" x14ac:dyDescent="0.15">
      <c r="A205" s="1"/>
      <c r="B205" s="576"/>
      <c r="C205" s="577"/>
      <c r="D205" s="578"/>
      <c r="E205" s="540"/>
      <c r="F205" s="541"/>
      <c r="G205" s="541"/>
      <c r="H205" s="541"/>
      <c r="I205" s="541"/>
      <c r="J205" s="541"/>
      <c r="K205" s="541"/>
      <c r="L205" s="541"/>
      <c r="M205" s="541"/>
      <c r="N205" s="541"/>
      <c r="O205" s="541"/>
      <c r="P205" s="541"/>
      <c r="Q205" s="541"/>
      <c r="R205" s="541"/>
      <c r="S205" s="541"/>
      <c r="T205" s="541"/>
      <c r="U205" s="530"/>
      <c r="V205" s="531"/>
      <c r="W205" s="8" t="s">
        <v>46</v>
      </c>
      <c r="X205" s="534"/>
      <c r="Y205" s="535"/>
      <c r="Z205" s="535"/>
      <c r="AA205" s="535"/>
      <c r="AB205" s="535"/>
      <c r="AC205" s="536"/>
      <c r="AD205" s="584"/>
      <c r="AE205" s="584"/>
      <c r="AF205" s="584"/>
      <c r="AG205" s="584"/>
      <c r="AH205" s="585"/>
      <c r="AI205" s="1"/>
    </row>
    <row r="206" spans="1:35" ht="16.5" customHeight="1" x14ac:dyDescent="0.15">
      <c r="A206" s="1"/>
      <c r="B206" s="576"/>
      <c r="C206" s="577"/>
      <c r="D206" s="578"/>
      <c r="E206" s="553"/>
      <c r="F206" s="554"/>
      <c r="G206" s="554"/>
      <c r="H206" s="554"/>
      <c r="I206" s="554"/>
      <c r="J206" s="554"/>
      <c r="K206" s="554"/>
      <c r="L206" s="554"/>
      <c r="M206" s="554"/>
      <c r="N206" s="554"/>
      <c r="O206" s="554"/>
      <c r="P206" s="554"/>
      <c r="Q206" s="554"/>
      <c r="R206" s="554"/>
      <c r="S206" s="554"/>
      <c r="T206" s="554"/>
      <c r="U206" s="532"/>
      <c r="V206" s="533"/>
      <c r="W206" s="9" t="s">
        <v>50</v>
      </c>
      <c r="X206" s="537"/>
      <c r="Y206" s="538"/>
      <c r="Z206" s="538"/>
      <c r="AA206" s="538"/>
      <c r="AB206" s="538"/>
      <c r="AC206" s="539"/>
      <c r="AD206" s="544"/>
      <c r="AE206" s="544"/>
      <c r="AF206" s="544"/>
      <c r="AG206" s="544"/>
      <c r="AH206" s="545"/>
      <c r="AI206" s="1"/>
    </row>
    <row r="207" spans="1:35" ht="16.5" customHeight="1" x14ac:dyDescent="0.15">
      <c r="A207" s="1"/>
      <c r="B207" s="576"/>
      <c r="C207" s="577"/>
      <c r="D207" s="578"/>
      <c r="E207" s="540"/>
      <c r="F207" s="541"/>
      <c r="G207" s="541"/>
      <c r="H207" s="541"/>
      <c r="I207" s="541"/>
      <c r="J207" s="541"/>
      <c r="K207" s="541"/>
      <c r="L207" s="541"/>
      <c r="M207" s="541"/>
      <c r="N207" s="541"/>
      <c r="O207" s="541"/>
      <c r="P207" s="541"/>
      <c r="Q207" s="541"/>
      <c r="R207" s="541"/>
      <c r="S207" s="541"/>
      <c r="T207" s="541"/>
      <c r="U207" s="530"/>
      <c r="V207" s="531"/>
      <c r="W207" s="8" t="s">
        <v>46</v>
      </c>
      <c r="X207" s="534"/>
      <c r="Y207" s="535"/>
      <c r="Z207" s="535"/>
      <c r="AA207" s="535"/>
      <c r="AB207" s="535"/>
      <c r="AC207" s="536"/>
      <c r="AD207" s="584"/>
      <c r="AE207" s="584"/>
      <c r="AF207" s="584"/>
      <c r="AG207" s="584"/>
      <c r="AH207" s="585"/>
      <c r="AI207" s="1"/>
    </row>
    <row r="208" spans="1:35" ht="16.5" customHeight="1" x14ac:dyDescent="0.15">
      <c r="A208" s="1"/>
      <c r="B208" s="594"/>
      <c r="C208" s="595"/>
      <c r="D208" s="596"/>
      <c r="E208" s="597"/>
      <c r="F208" s="598"/>
      <c r="G208" s="598"/>
      <c r="H208" s="598"/>
      <c r="I208" s="598"/>
      <c r="J208" s="598"/>
      <c r="K208" s="598"/>
      <c r="L208" s="598"/>
      <c r="M208" s="598"/>
      <c r="N208" s="598"/>
      <c r="O208" s="598"/>
      <c r="P208" s="598"/>
      <c r="Q208" s="598"/>
      <c r="R208" s="598"/>
      <c r="S208" s="598"/>
      <c r="T208" s="598"/>
      <c r="U208" s="532"/>
      <c r="V208" s="533"/>
      <c r="W208" s="9" t="s">
        <v>50</v>
      </c>
      <c r="X208" s="537"/>
      <c r="Y208" s="538"/>
      <c r="Z208" s="538"/>
      <c r="AA208" s="538"/>
      <c r="AB208" s="538"/>
      <c r="AC208" s="539"/>
      <c r="AD208" s="544"/>
      <c r="AE208" s="544"/>
      <c r="AF208" s="544"/>
      <c r="AG208" s="544"/>
      <c r="AH208" s="545"/>
      <c r="AI208" s="1"/>
    </row>
    <row r="209" spans="1:38" ht="9.9499999999999993" customHeight="1" x14ac:dyDescent="0.1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row>
    <row r="210" spans="1:38" ht="20.100000000000001" customHeight="1" x14ac:dyDescent="0.15">
      <c r="A210" s="2">
        <v>1</v>
      </c>
      <c r="B210" s="494" t="s">
        <v>0</v>
      </c>
      <c r="C210" s="494"/>
      <c r="D210" s="494"/>
      <c r="E210" s="494"/>
      <c r="F210" s="494"/>
      <c r="G210" s="494"/>
      <c r="H210" s="491" t="str">
        <f>IF(id="","",id)</f>
        <v/>
      </c>
      <c r="I210" s="492"/>
      <c r="J210" s="493"/>
      <c r="K210" s="1"/>
      <c r="L210" s="515" t="str">
        <f>IF(tourokukbn="","",IF(tourokukbn=1,IF(headofficename="","",headofficename),IF(branchname="","",branchname)))</f>
        <v/>
      </c>
      <c r="M210" s="515"/>
      <c r="N210" s="515"/>
      <c r="O210" s="515"/>
      <c r="P210" s="515"/>
      <c r="Q210" s="515"/>
      <c r="R210" s="515"/>
      <c r="S210" s="515"/>
      <c r="T210" s="515"/>
      <c r="U210" s="515"/>
      <c r="V210" s="515"/>
      <c r="W210" s="515"/>
      <c r="X210" s="515"/>
      <c r="Y210" s="515"/>
      <c r="Z210" s="515"/>
      <c r="AA210" s="515"/>
      <c r="AB210" s="515"/>
      <c r="AC210" s="515"/>
      <c r="AD210" s="515"/>
      <c r="AE210" s="515"/>
      <c r="AF210" s="515"/>
      <c r="AG210" s="515"/>
      <c r="AH210" s="515"/>
      <c r="AI210" s="1"/>
    </row>
    <row r="211" spans="1:38" ht="9.9499999999999993" customHeight="1" x14ac:dyDescent="0.15">
      <c r="A211" s="1"/>
      <c r="B211" s="71"/>
      <c r="C211" s="71"/>
      <c r="D211" s="71"/>
      <c r="E211" s="71"/>
      <c r="F211" s="71"/>
      <c r="G211" s="71"/>
      <c r="H211" s="71"/>
      <c r="I211" s="77"/>
      <c r="J211" s="77"/>
      <c r="K211" s="77"/>
      <c r="L211" s="77"/>
      <c r="M211" s="77"/>
      <c r="N211" s="77"/>
      <c r="O211" s="77"/>
      <c r="P211" s="77"/>
      <c r="Q211" s="77"/>
      <c r="R211" s="77"/>
      <c r="S211" s="77"/>
      <c r="T211" s="77"/>
      <c r="U211" s="77"/>
      <c r="V211" s="77"/>
      <c r="W211" s="77"/>
      <c r="X211" s="77"/>
      <c r="Y211" s="77"/>
      <c r="Z211" s="77"/>
      <c r="AA211" s="77"/>
      <c r="AB211" s="77"/>
      <c r="AC211" s="77"/>
      <c r="AD211" s="77"/>
      <c r="AE211" s="1"/>
      <c r="AF211" s="1"/>
      <c r="AG211" s="1"/>
      <c r="AH211" s="1"/>
      <c r="AI211" s="1"/>
    </row>
    <row r="212" spans="1:38" ht="20.100000000000001" customHeight="1" x14ac:dyDescent="0.15">
      <c r="A212" s="5">
        <v>12</v>
      </c>
      <c r="B212" s="6" t="s">
        <v>458</v>
      </c>
      <c r="C212" s="7"/>
      <c r="D212" s="7"/>
      <c r="E212" s="7"/>
      <c r="F212" s="7"/>
      <c r="G212" s="7"/>
      <c r="H212" s="7"/>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row>
    <row r="213" spans="1:38" ht="20.100000000000001" customHeight="1" x14ac:dyDescent="0.15">
      <c r="A213" s="79"/>
      <c r="B213" s="13" t="s">
        <v>164</v>
      </c>
      <c r="C213" s="139"/>
      <c r="D213" s="139"/>
      <c r="E213" s="139"/>
      <c r="F213" s="139"/>
      <c r="G213" s="139"/>
      <c r="H213" s="139"/>
      <c r="I213" s="139"/>
      <c r="J213" s="139"/>
      <c r="K213" s="139"/>
      <c r="L213" s="139"/>
      <c r="M213" s="139"/>
      <c r="N213" s="139"/>
      <c r="O213" s="139"/>
      <c r="P213" s="139"/>
      <c r="Q213" s="139"/>
      <c r="R213" s="139"/>
      <c r="S213" s="139"/>
      <c r="T213" s="139"/>
      <c r="U213" s="139"/>
      <c r="V213" s="139"/>
      <c r="W213" s="139"/>
      <c r="X213" s="139"/>
      <c r="Y213" s="139"/>
      <c r="Z213" s="139"/>
      <c r="AA213" s="564" t="s">
        <v>459</v>
      </c>
      <c r="AB213" s="565"/>
      <c r="AC213" s="565"/>
      <c r="AD213" s="565"/>
      <c r="AE213" s="565"/>
      <c r="AF213" s="565"/>
      <c r="AG213" s="565"/>
      <c r="AH213" s="566"/>
      <c r="AI213" s="1"/>
    </row>
    <row r="214" spans="1:38" ht="20.100000000000001" customHeight="1" x14ac:dyDescent="0.15">
      <c r="A214" s="79"/>
      <c r="B214" s="918"/>
      <c r="C214" s="919"/>
      <c r="D214" s="919"/>
      <c r="E214" s="919"/>
      <c r="F214" s="919"/>
      <c r="G214" s="919"/>
      <c r="H214" s="919"/>
      <c r="I214" s="919"/>
      <c r="J214" s="919"/>
      <c r="K214" s="919"/>
      <c r="L214" s="919"/>
      <c r="M214" s="919"/>
      <c r="N214" s="919"/>
      <c r="O214" s="919"/>
      <c r="P214" s="919"/>
      <c r="Q214" s="919"/>
      <c r="R214" s="919"/>
      <c r="S214" s="919"/>
      <c r="T214" s="919"/>
      <c r="U214" s="919"/>
      <c r="V214" s="919"/>
      <c r="W214" s="919"/>
      <c r="X214" s="919"/>
      <c r="Y214" s="919"/>
      <c r="Z214" s="920"/>
      <c r="AA214" s="591"/>
      <c r="AB214" s="592"/>
      <c r="AC214" s="592"/>
      <c r="AD214" s="592"/>
      <c r="AE214" s="592"/>
      <c r="AF214" s="592"/>
      <c r="AG214" s="592"/>
      <c r="AH214" s="593"/>
      <c r="AI214" s="1"/>
    </row>
    <row r="215" spans="1:38" ht="20.100000000000001" customHeight="1" x14ac:dyDescent="0.15">
      <c r="A215" s="79"/>
      <c r="B215" s="13" t="s">
        <v>159</v>
      </c>
      <c r="C215" s="139"/>
      <c r="D215" s="139"/>
      <c r="E215" s="139"/>
      <c r="F215" s="139"/>
      <c r="G215" s="139"/>
      <c r="H215" s="139"/>
      <c r="I215" s="139"/>
      <c r="J215" s="139"/>
      <c r="K215" s="139"/>
      <c r="L215" s="139"/>
      <c r="M215" s="139"/>
      <c r="N215" s="139"/>
      <c r="O215" s="139"/>
      <c r="P215" s="139"/>
      <c r="Q215" s="139"/>
      <c r="R215" s="139"/>
      <c r="S215" s="139"/>
      <c r="T215" s="139"/>
      <c r="U215" s="139"/>
      <c r="V215" s="139"/>
      <c r="W215" s="139"/>
      <c r="X215" s="139"/>
      <c r="Y215" s="139"/>
      <c r="Z215" s="139"/>
      <c r="AA215" s="564" t="s">
        <v>160</v>
      </c>
      <c r="AB215" s="565"/>
      <c r="AC215" s="565"/>
      <c r="AD215" s="565"/>
      <c r="AE215" s="565"/>
      <c r="AF215" s="565"/>
      <c r="AG215" s="565"/>
      <c r="AH215" s="566"/>
      <c r="AI215" s="1"/>
    </row>
    <row r="216" spans="1:38" ht="20.100000000000001" customHeight="1" x14ac:dyDescent="0.15">
      <c r="A216" s="79"/>
      <c r="B216" s="918"/>
      <c r="C216" s="919"/>
      <c r="D216" s="919"/>
      <c r="E216" s="919"/>
      <c r="F216" s="919"/>
      <c r="G216" s="919"/>
      <c r="H216" s="919"/>
      <c r="I216" s="919"/>
      <c r="J216" s="919"/>
      <c r="K216" s="919"/>
      <c r="L216" s="919"/>
      <c r="M216" s="919"/>
      <c r="N216" s="919"/>
      <c r="O216" s="919"/>
      <c r="P216" s="919"/>
      <c r="Q216" s="919"/>
      <c r="R216" s="919"/>
      <c r="S216" s="919"/>
      <c r="T216" s="919"/>
      <c r="U216" s="919"/>
      <c r="V216" s="919"/>
      <c r="W216" s="919"/>
      <c r="X216" s="919"/>
      <c r="Y216" s="919"/>
      <c r="Z216" s="920"/>
      <c r="AA216" s="588"/>
      <c r="AB216" s="589"/>
      <c r="AC216" s="589"/>
      <c r="AD216" s="589"/>
      <c r="AE216" s="589"/>
      <c r="AF216" s="589"/>
      <c r="AG216" s="589"/>
      <c r="AH216" s="590"/>
      <c r="AI216" s="1"/>
    </row>
    <row r="217" spans="1:38" ht="20.100000000000001" customHeight="1" x14ac:dyDescent="0.15">
      <c r="A217" s="79"/>
      <c r="B217" s="13" t="s">
        <v>161</v>
      </c>
      <c r="C217" s="139"/>
      <c r="D217" s="139"/>
      <c r="E217" s="139"/>
      <c r="F217" s="139"/>
      <c r="G217" s="139"/>
      <c r="H217" s="139"/>
      <c r="I217" s="139"/>
      <c r="J217" s="139"/>
      <c r="K217" s="139"/>
      <c r="L217" s="139"/>
      <c r="M217" s="139"/>
      <c r="N217" s="139"/>
      <c r="O217" s="139"/>
      <c r="P217" s="139"/>
      <c r="Q217" s="564" t="s">
        <v>162</v>
      </c>
      <c r="R217" s="565"/>
      <c r="S217" s="565"/>
      <c r="T217" s="565"/>
      <c r="U217" s="565"/>
      <c r="V217" s="565"/>
      <c r="W217" s="565"/>
      <c r="X217" s="565"/>
      <c r="Y217" s="565"/>
      <c r="Z217" s="566"/>
      <c r="AA217" s="564" t="s">
        <v>163</v>
      </c>
      <c r="AB217" s="565"/>
      <c r="AC217" s="565"/>
      <c r="AD217" s="565"/>
      <c r="AE217" s="565"/>
      <c r="AF217" s="565"/>
      <c r="AG217" s="565"/>
      <c r="AH217" s="566"/>
      <c r="AI217" s="1"/>
    </row>
    <row r="218" spans="1:38" ht="20.100000000000001" customHeight="1" x14ac:dyDescent="0.15">
      <c r="A218" s="79"/>
      <c r="B218" s="918"/>
      <c r="C218" s="919"/>
      <c r="D218" s="919"/>
      <c r="E218" s="919"/>
      <c r="F218" s="919"/>
      <c r="G218" s="919"/>
      <c r="H218" s="919"/>
      <c r="I218" s="919"/>
      <c r="J218" s="919"/>
      <c r="K218" s="919"/>
      <c r="L218" s="919"/>
      <c r="M218" s="919"/>
      <c r="N218" s="919"/>
      <c r="O218" s="919"/>
      <c r="P218" s="920"/>
      <c r="Q218" s="916"/>
      <c r="R218" s="917"/>
      <c r="S218" s="624" t="str">
        <f>IFERROR(VLOOKUP(yokinkbn,AK218:AL219,2,FALSE),"")</f>
        <v/>
      </c>
      <c r="T218" s="625"/>
      <c r="U218" s="625"/>
      <c r="V218" s="625"/>
      <c r="W218" s="625"/>
      <c r="X218" s="625"/>
      <c r="Y218" s="625"/>
      <c r="Z218" s="831"/>
      <c r="AA218" s="921"/>
      <c r="AB218" s="922"/>
      <c r="AC218" s="922"/>
      <c r="AD218" s="922"/>
      <c r="AE218" s="922"/>
      <c r="AF218" s="922"/>
      <c r="AG218" s="922"/>
      <c r="AH218" s="923"/>
      <c r="AI218" s="1"/>
      <c r="AK218" s="73">
        <v>1</v>
      </c>
      <c r="AL218" s="73" t="s">
        <v>335</v>
      </c>
    </row>
    <row r="219" spans="1:38" ht="20.100000000000001" customHeight="1" x14ac:dyDescent="0.15">
      <c r="A219" s="77"/>
      <c r="B219" s="186"/>
      <c r="C219" s="132" t="s">
        <v>481</v>
      </c>
      <c r="D219" s="132"/>
      <c r="E219" s="132"/>
      <c r="F219" s="132"/>
      <c r="G219" s="132"/>
      <c r="H219" s="132"/>
      <c r="I219" s="132"/>
      <c r="J219" s="132"/>
      <c r="K219" s="132"/>
      <c r="L219" s="132"/>
      <c r="M219" s="132"/>
      <c r="N219" s="132"/>
      <c r="O219" s="132"/>
      <c r="P219" s="132"/>
      <c r="Q219" s="132"/>
      <c r="R219" s="132"/>
      <c r="S219" s="132"/>
      <c r="T219" s="132"/>
      <c r="U219" s="132"/>
      <c r="V219" s="132"/>
      <c r="W219" s="132"/>
      <c r="X219" s="1"/>
      <c r="Y219" s="1"/>
      <c r="Z219" s="1"/>
      <c r="AA219" s="1"/>
      <c r="AB219" s="1"/>
      <c r="AC219" s="1"/>
      <c r="AD219" s="1"/>
      <c r="AE219" s="1"/>
      <c r="AF219" s="1"/>
      <c r="AG219" s="1"/>
      <c r="AH219" s="1"/>
      <c r="AI219" s="1"/>
      <c r="AK219" s="73">
        <v>2</v>
      </c>
      <c r="AL219" s="73" t="s">
        <v>325</v>
      </c>
    </row>
  </sheetData>
  <sheetProtection algorithmName="SHA-512" hashValue="3zlGK+XAa8oVol6Fd2BLgfqnR0QiUz6tI2aKwHGq7Ho4VUalfgUxlrHyi7FIPgnW2n3p5BCN7WBxcEVMCSDwSw==" saltValue="mddSKtiVIt93LuI4wTOXfg==" spinCount="100000" sheet="1" objects="1" scenarios="1"/>
  <mergeCells count="686">
    <mergeCell ref="P76:Q76"/>
    <mergeCell ref="R76:S76"/>
    <mergeCell ref="B85:G85"/>
    <mergeCell ref="J77:K77"/>
    <mergeCell ref="R78:S78"/>
    <mergeCell ref="V84:AA84"/>
    <mergeCell ref="N84:O84"/>
    <mergeCell ref="L80:Q80"/>
    <mergeCell ref="I76:K76"/>
    <mergeCell ref="N76:O76"/>
    <mergeCell ref="Y77:AC78"/>
    <mergeCell ref="P77:Q77"/>
    <mergeCell ref="H85:M85"/>
    <mergeCell ref="L77:M77"/>
    <mergeCell ref="AE95:AG95"/>
    <mergeCell ref="AF92:AG92"/>
    <mergeCell ref="AF91:AG91"/>
    <mergeCell ref="AF89:AG89"/>
    <mergeCell ref="AF88:AG88"/>
    <mergeCell ref="AC88:AD88"/>
    <mergeCell ref="AB84:AC84"/>
    <mergeCell ref="AC89:AD89"/>
    <mergeCell ref="AB85:AC85"/>
    <mergeCell ref="T93:AI93"/>
    <mergeCell ref="AC91:AD91"/>
    <mergeCell ref="AC92:AD92"/>
    <mergeCell ref="V85:AA85"/>
    <mergeCell ref="AF94:AG94"/>
    <mergeCell ref="Z88:AA88"/>
    <mergeCell ref="Z89:AA89"/>
    <mergeCell ref="P85:U85"/>
    <mergeCell ref="M91:P91"/>
    <mergeCell ref="M90:P90"/>
    <mergeCell ref="T89:X89"/>
    <mergeCell ref="V86:AA86"/>
    <mergeCell ref="M89:P89"/>
    <mergeCell ref="Q218:R218"/>
    <mergeCell ref="Q217:Z217"/>
    <mergeCell ref="AA213:AH213"/>
    <mergeCell ref="AA215:AH215"/>
    <mergeCell ref="AD129:AH130"/>
    <mergeCell ref="AD125:AH126"/>
    <mergeCell ref="U125:V125"/>
    <mergeCell ref="E116:T116"/>
    <mergeCell ref="AA217:AH217"/>
    <mergeCell ref="B214:Z214"/>
    <mergeCell ref="B216:Z216"/>
    <mergeCell ref="E122:T122"/>
    <mergeCell ref="B218:P218"/>
    <mergeCell ref="AA218:AH218"/>
    <mergeCell ref="U129:V129"/>
    <mergeCell ref="X129:AC130"/>
    <mergeCell ref="U130:V130"/>
    <mergeCell ref="E123:T123"/>
    <mergeCell ref="U147:V147"/>
    <mergeCell ref="X147:AC148"/>
    <mergeCell ref="AD147:AH148"/>
    <mergeCell ref="E154:T154"/>
    <mergeCell ref="AD151:AH152"/>
    <mergeCell ref="X153:AC154"/>
    <mergeCell ref="AE163:AH164"/>
    <mergeCell ref="AD157:AH158"/>
    <mergeCell ref="E165:T165"/>
    <mergeCell ref="U165:W166"/>
    <mergeCell ref="X165:AC166"/>
    <mergeCell ref="AD165:AH166"/>
    <mergeCell ref="E156:T156"/>
    <mergeCell ref="E155:T155"/>
    <mergeCell ref="E152:T152"/>
    <mergeCell ref="U152:V152"/>
    <mergeCell ref="X151:AC152"/>
    <mergeCell ref="U155:V155"/>
    <mergeCell ref="U156:V156"/>
    <mergeCell ref="X155:AC156"/>
    <mergeCell ref="AD155:AH156"/>
    <mergeCell ref="U151:V151"/>
    <mergeCell ref="H160:J160"/>
    <mergeCell ref="B169:D180"/>
    <mergeCell ref="B183:D194"/>
    <mergeCell ref="E136:T136"/>
    <mergeCell ref="B146:D146"/>
    <mergeCell ref="B145:D145"/>
    <mergeCell ref="B165:D166"/>
    <mergeCell ref="B181:D181"/>
    <mergeCell ref="B182:D182"/>
    <mergeCell ref="B167:D167"/>
    <mergeCell ref="E153:T153"/>
    <mergeCell ref="B168:D168"/>
    <mergeCell ref="B163:G164"/>
    <mergeCell ref="H163:I164"/>
    <mergeCell ref="J163:AC164"/>
    <mergeCell ref="X157:AC158"/>
    <mergeCell ref="U157:V157"/>
    <mergeCell ref="U158:V158"/>
    <mergeCell ref="E166:T166"/>
    <mergeCell ref="B147:D158"/>
    <mergeCell ref="U167:V167"/>
    <mergeCell ref="L160:AH160"/>
    <mergeCell ref="U153:V153"/>
    <mergeCell ref="U154:V154"/>
    <mergeCell ref="E158:T158"/>
    <mergeCell ref="E167:T167"/>
    <mergeCell ref="V103:AH106"/>
    <mergeCell ref="B108:AH108"/>
    <mergeCell ref="T91:X92"/>
    <mergeCell ref="Z91:AA91"/>
    <mergeCell ref="Z92:AA92"/>
    <mergeCell ref="M95:N95"/>
    <mergeCell ref="B94:Q94"/>
    <mergeCell ref="B92:L92"/>
    <mergeCell ref="M92:N92"/>
    <mergeCell ref="O92:P92"/>
    <mergeCell ref="B93:Q93"/>
    <mergeCell ref="U148:V148"/>
    <mergeCell ref="X167:AC168"/>
    <mergeCell ref="X149:AC150"/>
    <mergeCell ref="AD149:AH150"/>
    <mergeCell ref="U149:V149"/>
    <mergeCell ref="E150:T150"/>
    <mergeCell ref="E157:T157"/>
    <mergeCell ref="E151:T151"/>
    <mergeCell ref="AD153:AH154"/>
    <mergeCell ref="S106:U106"/>
    <mergeCell ref="U150:V150"/>
    <mergeCell ref="B160:G160"/>
    <mergeCell ref="S218:Z218"/>
    <mergeCell ref="B90:J90"/>
    <mergeCell ref="T78:X78"/>
    <mergeCell ref="R80:X80"/>
    <mergeCell ref="B76:C78"/>
    <mergeCell ref="R79:S79"/>
    <mergeCell ref="T79:X79"/>
    <mergeCell ref="L79:M79"/>
    <mergeCell ref="N79:Q79"/>
    <mergeCell ref="H79:K79"/>
    <mergeCell ref="F79:G79"/>
    <mergeCell ref="B79:E79"/>
    <mergeCell ref="T77:X77"/>
    <mergeCell ref="N78:O78"/>
    <mergeCell ref="N77:O77"/>
    <mergeCell ref="P78:Q78"/>
    <mergeCell ref="I91:L91"/>
    <mergeCell ref="D78:I78"/>
    <mergeCell ref="L78:M78"/>
    <mergeCell ref="R77:S77"/>
    <mergeCell ref="X123:AC124"/>
    <mergeCell ref="E193:T193"/>
    <mergeCell ref="E134:T134"/>
    <mergeCell ref="E142:T142"/>
    <mergeCell ref="L72:M72"/>
    <mergeCell ref="J78:K78"/>
    <mergeCell ref="D76:H76"/>
    <mergeCell ref="I73:K73"/>
    <mergeCell ref="J75:K75"/>
    <mergeCell ref="R74:S74"/>
    <mergeCell ref="R75:S75"/>
    <mergeCell ref="K90:L90"/>
    <mergeCell ref="P86:U86"/>
    <mergeCell ref="N86:O86"/>
    <mergeCell ref="B86:G86"/>
    <mergeCell ref="F89:J89"/>
    <mergeCell ref="K89:L89"/>
    <mergeCell ref="R73:S73"/>
    <mergeCell ref="H86:M86"/>
    <mergeCell ref="B89:E89"/>
    <mergeCell ref="N85:O85"/>
    <mergeCell ref="B71:C72"/>
    <mergeCell ref="B73:C75"/>
    <mergeCell ref="D75:I75"/>
    <mergeCell ref="D74:I74"/>
    <mergeCell ref="D73:H73"/>
    <mergeCell ref="B84:G84"/>
    <mergeCell ref="H84:M84"/>
    <mergeCell ref="B100:H100"/>
    <mergeCell ref="O95:P95"/>
    <mergeCell ref="P84:U84"/>
    <mergeCell ref="P72:Q72"/>
    <mergeCell ref="U119:V119"/>
    <mergeCell ref="X117:AC118"/>
    <mergeCell ref="U126:V126"/>
    <mergeCell ref="B113:G114"/>
    <mergeCell ref="H113:I114"/>
    <mergeCell ref="B110:G110"/>
    <mergeCell ref="H110:J110"/>
    <mergeCell ref="AC94:AD94"/>
    <mergeCell ref="C105:E105"/>
    <mergeCell ref="F103:I104"/>
    <mergeCell ref="R103:U104"/>
    <mergeCell ref="C106:E106"/>
    <mergeCell ref="J104:M104"/>
    <mergeCell ref="N104:Q104"/>
    <mergeCell ref="B103:E104"/>
    <mergeCell ref="T95:X95"/>
    <mergeCell ref="T94:X94"/>
    <mergeCell ref="O105:Q105"/>
    <mergeCell ref="S105:U105"/>
    <mergeCell ref="B99:H99"/>
    <mergeCell ref="G106:I106"/>
    <mergeCell ref="J100:K100"/>
    <mergeCell ref="J99:K99"/>
    <mergeCell ref="K105:M105"/>
    <mergeCell ref="J113:AC114"/>
    <mergeCell ref="AE113:AH114"/>
    <mergeCell ref="N74:O74"/>
    <mergeCell ref="L76:M76"/>
    <mergeCell ref="P65:Q65"/>
    <mergeCell ref="T76:X76"/>
    <mergeCell ref="L65:M65"/>
    <mergeCell ref="J65:K65"/>
    <mergeCell ref="N65:O65"/>
    <mergeCell ref="H68:J68"/>
    <mergeCell ref="J66:K66"/>
    <mergeCell ref="H66:I66"/>
    <mergeCell ref="L66:M66"/>
    <mergeCell ref="N66:O66"/>
    <mergeCell ref="G105:I105"/>
    <mergeCell ref="D71:K72"/>
    <mergeCell ref="J74:K74"/>
    <mergeCell ref="T90:AI90"/>
    <mergeCell ref="D77:I77"/>
    <mergeCell ref="Z94:AA94"/>
    <mergeCell ref="O106:Q106"/>
    <mergeCell ref="K106:M106"/>
    <mergeCell ref="B107:H107"/>
    <mergeCell ref="B91:H91"/>
    <mergeCell ref="U44:AC44"/>
    <mergeCell ref="R60:S60"/>
    <mergeCell ref="P60:Q60"/>
    <mergeCell ref="U43:AC43"/>
    <mergeCell ref="B47:S49"/>
    <mergeCell ref="U46:AC46"/>
    <mergeCell ref="F60:G60"/>
    <mergeCell ref="X61:Y61"/>
    <mergeCell ref="L60:M60"/>
    <mergeCell ref="N60:O60"/>
    <mergeCell ref="N61:O61"/>
    <mergeCell ref="R61:S61"/>
    <mergeCell ref="Z62:AA62"/>
    <mergeCell ref="X62:Y62"/>
    <mergeCell ref="J103:Q103"/>
    <mergeCell ref="D59:E60"/>
    <mergeCell ref="L73:M73"/>
    <mergeCell ref="L74:M74"/>
    <mergeCell ref="L75:M75"/>
    <mergeCell ref="H60:I60"/>
    <mergeCell ref="F41:G42"/>
    <mergeCell ref="L54:AH54"/>
    <mergeCell ref="U48:AC48"/>
    <mergeCell ref="F43:S46"/>
    <mergeCell ref="AE46:AG46"/>
    <mergeCell ref="U47:AC47"/>
    <mergeCell ref="B54:G54"/>
    <mergeCell ref="U41:AC41"/>
    <mergeCell ref="B43:E46"/>
    <mergeCell ref="AE44:AG44"/>
    <mergeCell ref="AE45:AG45"/>
    <mergeCell ref="U49:AC49"/>
    <mergeCell ref="U45:AC45"/>
    <mergeCell ref="B3:G3"/>
    <mergeCell ref="H16:J16"/>
    <mergeCell ref="B20:G20"/>
    <mergeCell ref="H20:AH20"/>
    <mergeCell ref="H15:K15"/>
    <mergeCell ref="L15:N15"/>
    <mergeCell ref="P15:R15"/>
    <mergeCell ref="H5:K5"/>
    <mergeCell ref="L5:M5"/>
    <mergeCell ref="B12:C14"/>
    <mergeCell ref="AA16:AD16"/>
    <mergeCell ref="K18:AH18"/>
    <mergeCell ref="AF6:AH6"/>
    <mergeCell ref="H14:AH14"/>
    <mergeCell ref="S6:V6"/>
    <mergeCell ref="S15:V15"/>
    <mergeCell ref="D12:G12"/>
    <mergeCell ref="H9:J9"/>
    <mergeCell ref="H6:K6"/>
    <mergeCell ref="L6:N6"/>
    <mergeCell ref="P6:R6"/>
    <mergeCell ref="W6:Y6"/>
    <mergeCell ref="K9:AH9"/>
    <mergeCell ref="D14:G14"/>
    <mergeCell ref="H11:AH11"/>
    <mergeCell ref="AA6:AD6"/>
    <mergeCell ref="B10:G10"/>
    <mergeCell ref="B11:G11"/>
    <mergeCell ref="D13:G13"/>
    <mergeCell ref="H10:AH10"/>
    <mergeCell ref="B6:G9"/>
    <mergeCell ref="H13:AH13"/>
    <mergeCell ref="H7:J7"/>
    <mergeCell ref="K8:AH8"/>
    <mergeCell ref="S7:V7"/>
    <mergeCell ref="W7:Y7"/>
    <mergeCell ref="H12:AH12"/>
    <mergeCell ref="AF7:AH7"/>
    <mergeCell ref="H8:J8"/>
    <mergeCell ref="AA7:AD7"/>
    <mergeCell ref="K7:R7"/>
    <mergeCell ref="K16:R16"/>
    <mergeCell ref="B19:G19"/>
    <mergeCell ref="B15:G18"/>
    <mergeCell ref="H19:AH19"/>
    <mergeCell ref="W16:Y16"/>
    <mergeCell ref="H17:J17"/>
    <mergeCell ref="K17:AH17"/>
    <mergeCell ref="D23:G23"/>
    <mergeCell ref="D21:G21"/>
    <mergeCell ref="W15:Y15"/>
    <mergeCell ref="H18:J18"/>
    <mergeCell ref="D22:G22"/>
    <mergeCell ref="H21:AH21"/>
    <mergeCell ref="AF15:AH15"/>
    <mergeCell ref="AF16:AH16"/>
    <mergeCell ref="S16:V16"/>
    <mergeCell ref="AA15:AD15"/>
    <mergeCell ref="B21:C23"/>
    <mergeCell ref="H23:AH23"/>
    <mergeCell ref="H22:AH22"/>
    <mergeCell ref="B27:E27"/>
    <mergeCell ref="B28:E28"/>
    <mergeCell ref="F30:G39"/>
    <mergeCell ref="G29:N29"/>
    <mergeCell ref="I34:N34"/>
    <mergeCell ref="B30:E40"/>
    <mergeCell ref="G40:N40"/>
    <mergeCell ref="B41:E42"/>
    <mergeCell ref="I30:N30"/>
    <mergeCell ref="I36:N36"/>
    <mergeCell ref="I39:M39"/>
    <mergeCell ref="I42:M42"/>
    <mergeCell ref="N42:O42"/>
    <mergeCell ref="N41:O41"/>
    <mergeCell ref="I32:N32"/>
    <mergeCell ref="I33:N33"/>
    <mergeCell ref="I35:N35"/>
    <mergeCell ref="I38:N38"/>
    <mergeCell ref="I31:N31"/>
    <mergeCell ref="N39:O39"/>
    <mergeCell ref="I37:M37"/>
    <mergeCell ref="N37:O37"/>
    <mergeCell ref="I41:M41"/>
    <mergeCell ref="B29:E29"/>
    <mergeCell ref="U29:AC29"/>
    <mergeCell ref="U30:AC30"/>
    <mergeCell ref="P42:R42"/>
    <mergeCell ref="U35:AC35"/>
    <mergeCell ref="P29:R29"/>
    <mergeCell ref="P32:R32"/>
    <mergeCell ref="P33:R33"/>
    <mergeCell ref="P39:R39"/>
    <mergeCell ref="P40:R40"/>
    <mergeCell ref="P31:R31"/>
    <mergeCell ref="P30:R30"/>
    <mergeCell ref="U32:AC32"/>
    <mergeCell ref="U36:AC36"/>
    <mergeCell ref="U37:AC37"/>
    <mergeCell ref="P37:R37"/>
    <mergeCell ref="P38:R38"/>
    <mergeCell ref="P34:R34"/>
    <mergeCell ref="P41:R41"/>
    <mergeCell ref="E146:T146"/>
    <mergeCell ref="E143:T143"/>
    <mergeCell ref="U142:V142"/>
    <mergeCell ref="U145:V145"/>
    <mergeCell ref="U143:V143"/>
    <mergeCell ref="U144:V144"/>
    <mergeCell ref="AD117:AH118"/>
    <mergeCell ref="U115:W116"/>
    <mergeCell ref="U117:V117"/>
    <mergeCell ref="U118:V118"/>
    <mergeCell ref="AD133:AH134"/>
    <mergeCell ref="AD139:AH140"/>
    <mergeCell ref="AD115:AH116"/>
    <mergeCell ref="AD119:AH120"/>
    <mergeCell ref="X119:AC120"/>
    <mergeCell ref="X145:AC146"/>
    <mergeCell ref="X141:AC142"/>
    <mergeCell ref="AD141:AH142"/>
    <mergeCell ref="X143:AC144"/>
    <mergeCell ref="E144:T144"/>
    <mergeCell ref="E141:T141"/>
    <mergeCell ref="U146:V146"/>
    <mergeCell ref="U141:V141"/>
    <mergeCell ref="E145:T145"/>
    <mergeCell ref="V61:W61"/>
    <mergeCell ref="R66:S66"/>
    <mergeCell ref="Z60:AA60"/>
    <mergeCell ref="Y71:AH71"/>
    <mergeCell ref="Y72:AC72"/>
    <mergeCell ref="N72:O72"/>
    <mergeCell ref="N75:O75"/>
    <mergeCell ref="P74:Q74"/>
    <mergeCell ref="P75:Q75"/>
    <mergeCell ref="Z64:AA65"/>
    <mergeCell ref="R65:S65"/>
    <mergeCell ref="Z66:AA66"/>
    <mergeCell ref="Y74:AC75"/>
    <mergeCell ref="N73:O73"/>
    <mergeCell ref="P73:Q73"/>
    <mergeCell ref="T73:X73"/>
    <mergeCell ref="T74:X74"/>
    <mergeCell ref="T75:X75"/>
    <mergeCell ref="AD74:AH75"/>
    <mergeCell ref="L110:AH110"/>
    <mergeCell ref="AB86:AC86"/>
    <mergeCell ref="X115:AC116"/>
    <mergeCell ref="AD175:AH176"/>
    <mergeCell ref="AD171:AH172"/>
    <mergeCell ref="AD173:AH174"/>
    <mergeCell ref="U175:V175"/>
    <mergeCell ref="X175:AC176"/>
    <mergeCell ref="AD135:AH136"/>
    <mergeCell ref="U134:V134"/>
    <mergeCell ref="U133:V133"/>
    <mergeCell ref="E147:T147"/>
    <mergeCell ref="E148:T148"/>
    <mergeCell ref="E149:T149"/>
    <mergeCell ref="U135:V135"/>
    <mergeCell ref="X135:AC136"/>
    <mergeCell ref="E138:T138"/>
    <mergeCell ref="E137:T137"/>
    <mergeCell ref="X137:AC138"/>
    <mergeCell ref="U139:V139"/>
    <mergeCell ref="E135:T135"/>
    <mergeCell ref="AD143:AH144"/>
    <mergeCell ref="AD145:AH146"/>
    <mergeCell ref="AD127:AH128"/>
    <mergeCell ref="AD179:AH180"/>
    <mergeCell ref="U179:V179"/>
    <mergeCell ref="U180:V180"/>
    <mergeCell ref="U176:V176"/>
    <mergeCell ref="U177:V177"/>
    <mergeCell ref="U178:V178"/>
    <mergeCell ref="X179:AC180"/>
    <mergeCell ref="U169:V169"/>
    <mergeCell ref="E168:T168"/>
    <mergeCell ref="E169:T169"/>
    <mergeCell ref="E170:T170"/>
    <mergeCell ref="E178:T178"/>
    <mergeCell ref="U171:V171"/>
    <mergeCell ref="U172:V172"/>
    <mergeCell ref="U173:V173"/>
    <mergeCell ref="U174:V174"/>
    <mergeCell ref="E175:T175"/>
    <mergeCell ref="E173:T173"/>
    <mergeCell ref="E171:T171"/>
    <mergeCell ref="E174:T174"/>
    <mergeCell ref="E172:T172"/>
    <mergeCell ref="E177:T177"/>
    <mergeCell ref="E176:T176"/>
    <mergeCell ref="U168:V168"/>
    <mergeCell ref="AD193:AH194"/>
    <mergeCell ref="U193:V193"/>
    <mergeCell ref="U194:V194"/>
    <mergeCell ref="AD191:AH192"/>
    <mergeCell ref="U191:V191"/>
    <mergeCell ref="U192:V192"/>
    <mergeCell ref="X191:AC192"/>
    <mergeCell ref="X193:AC194"/>
    <mergeCell ref="AD203:AH204"/>
    <mergeCell ref="U203:V203"/>
    <mergeCell ref="U204:V204"/>
    <mergeCell ref="X203:AC204"/>
    <mergeCell ref="AD197:AH198"/>
    <mergeCell ref="X197:AC198"/>
    <mergeCell ref="B196:D196"/>
    <mergeCell ref="E195:T195"/>
    <mergeCell ref="E196:T196"/>
    <mergeCell ref="B197:D208"/>
    <mergeCell ref="AD201:AH202"/>
    <mergeCell ref="U201:V201"/>
    <mergeCell ref="U202:V202"/>
    <mergeCell ref="X201:AC202"/>
    <mergeCell ref="X199:AC200"/>
    <mergeCell ref="E208:T208"/>
    <mergeCell ref="E203:T203"/>
    <mergeCell ref="E205:T205"/>
    <mergeCell ref="E206:T206"/>
    <mergeCell ref="AD195:AH196"/>
    <mergeCell ref="B195:D195"/>
    <mergeCell ref="X195:AC196"/>
    <mergeCell ref="AA216:AH216"/>
    <mergeCell ref="U197:V197"/>
    <mergeCell ref="U198:V198"/>
    <mergeCell ref="U199:V199"/>
    <mergeCell ref="U200:V200"/>
    <mergeCell ref="AD199:AH200"/>
    <mergeCell ref="L210:AH210"/>
    <mergeCell ref="E202:T202"/>
    <mergeCell ref="E204:T204"/>
    <mergeCell ref="AD207:AH208"/>
    <mergeCell ref="U207:V207"/>
    <mergeCell ref="AD205:AH206"/>
    <mergeCell ref="U205:V205"/>
    <mergeCell ref="U206:V206"/>
    <mergeCell ref="X205:AC206"/>
    <mergeCell ref="U208:V208"/>
    <mergeCell ref="X207:AC208"/>
    <mergeCell ref="B210:G210"/>
    <mergeCell ref="H210:J210"/>
    <mergeCell ref="E207:T207"/>
    <mergeCell ref="AA214:AH214"/>
    <mergeCell ref="E201:T201"/>
    <mergeCell ref="E200:T200"/>
    <mergeCell ref="AD187:AH188"/>
    <mergeCell ref="U187:V187"/>
    <mergeCell ref="U188:V188"/>
    <mergeCell ref="X189:AC190"/>
    <mergeCell ref="AD167:AH168"/>
    <mergeCell ref="X171:AC172"/>
    <mergeCell ref="X169:AC170"/>
    <mergeCell ref="AD169:AH170"/>
    <mergeCell ref="U189:V189"/>
    <mergeCell ref="U190:V190"/>
    <mergeCell ref="AD185:AH186"/>
    <mergeCell ref="AD181:AH182"/>
    <mergeCell ref="X183:AC184"/>
    <mergeCell ref="AD183:AH184"/>
    <mergeCell ref="X181:AC182"/>
    <mergeCell ref="U185:V185"/>
    <mergeCell ref="U186:V186"/>
    <mergeCell ref="U183:V183"/>
    <mergeCell ref="U184:V184"/>
    <mergeCell ref="U181:V181"/>
    <mergeCell ref="U182:V182"/>
    <mergeCell ref="X185:AC186"/>
    <mergeCell ref="AD189:AH190"/>
    <mergeCell ref="AD177:AH178"/>
    <mergeCell ref="E179:T179"/>
    <mergeCell ref="E180:T180"/>
    <mergeCell ref="U170:V170"/>
    <mergeCell ref="X177:AC178"/>
    <mergeCell ref="E197:T197"/>
    <mergeCell ref="E198:T198"/>
    <mergeCell ref="E199:T199"/>
    <mergeCell ref="X187:AC188"/>
    <mergeCell ref="U195:V195"/>
    <mergeCell ref="U196:V196"/>
    <mergeCell ref="E189:T189"/>
    <mergeCell ref="E188:T188"/>
    <mergeCell ref="E190:T190"/>
    <mergeCell ref="E187:T187"/>
    <mergeCell ref="E185:T185"/>
    <mergeCell ref="E186:T186"/>
    <mergeCell ref="E183:T183"/>
    <mergeCell ref="E184:T184"/>
    <mergeCell ref="E182:T182"/>
    <mergeCell ref="E181:T181"/>
    <mergeCell ref="X173:AC174"/>
    <mergeCell ref="E194:T194"/>
    <mergeCell ref="E191:T191"/>
    <mergeCell ref="E192:T192"/>
    <mergeCell ref="B132:D132"/>
    <mergeCell ref="E117:T117"/>
    <mergeCell ref="E118:T118"/>
    <mergeCell ref="U123:V123"/>
    <mergeCell ref="U124:V124"/>
    <mergeCell ref="AD137:AH138"/>
    <mergeCell ref="U137:V137"/>
    <mergeCell ref="X133:AC134"/>
    <mergeCell ref="U136:V136"/>
    <mergeCell ref="U138:V138"/>
    <mergeCell ref="X125:AC126"/>
    <mergeCell ref="AD123:AH124"/>
    <mergeCell ref="AD121:AH122"/>
    <mergeCell ref="U122:V122"/>
    <mergeCell ref="X121:AC122"/>
    <mergeCell ref="U121:V121"/>
    <mergeCell ref="U120:V120"/>
    <mergeCell ref="E124:T124"/>
    <mergeCell ref="B133:D144"/>
    <mergeCell ref="U140:V140"/>
    <mergeCell ref="X139:AC140"/>
    <mergeCell ref="E139:T139"/>
    <mergeCell ref="E140:T140"/>
    <mergeCell ref="E133:T133"/>
    <mergeCell ref="B118:D118"/>
    <mergeCell ref="B115:D116"/>
    <mergeCell ref="B117:D117"/>
    <mergeCell ref="B131:D131"/>
    <mergeCell ref="E115:T115"/>
    <mergeCell ref="E119:T119"/>
    <mergeCell ref="E128:T128"/>
    <mergeCell ref="E129:T129"/>
    <mergeCell ref="E121:T121"/>
    <mergeCell ref="E120:T120"/>
    <mergeCell ref="E125:T125"/>
    <mergeCell ref="E126:T126"/>
    <mergeCell ref="B119:D130"/>
    <mergeCell ref="U127:V127"/>
    <mergeCell ref="U128:V128"/>
    <mergeCell ref="X127:AC128"/>
    <mergeCell ref="E127:T127"/>
    <mergeCell ref="AD131:AH132"/>
    <mergeCell ref="X131:AC132"/>
    <mergeCell ref="U131:V131"/>
    <mergeCell ref="U132:V132"/>
    <mergeCell ref="E131:T131"/>
    <mergeCell ref="E132:T132"/>
    <mergeCell ref="E130:T130"/>
    <mergeCell ref="J61:K61"/>
    <mergeCell ref="L61:M61"/>
    <mergeCell ref="B68:G68"/>
    <mergeCell ref="H61:I61"/>
    <mergeCell ref="B64:C65"/>
    <mergeCell ref="D65:E65"/>
    <mergeCell ref="F65:G65"/>
    <mergeCell ref="H65:I65"/>
    <mergeCell ref="B61:C61"/>
    <mergeCell ref="D61:E61"/>
    <mergeCell ref="F61:G61"/>
    <mergeCell ref="D66:E66"/>
    <mergeCell ref="F66:G66"/>
    <mergeCell ref="B59:C60"/>
    <mergeCell ref="J60:K60"/>
    <mergeCell ref="B66:C66"/>
    <mergeCell ref="AD77:AH78"/>
    <mergeCell ref="AE47:AG47"/>
    <mergeCell ref="AE48:AG48"/>
    <mergeCell ref="AE49:AG49"/>
    <mergeCell ref="T62:U62"/>
    <mergeCell ref="Z61:AA61"/>
    <mergeCell ref="V60:W60"/>
    <mergeCell ref="T60:U60"/>
    <mergeCell ref="V63:W63"/>
    <mergeCell ref="AD72:AH72"/>
    <mergeCell ref="X63:Y63"/>
    <mergeCell ref="T63:U63"/>
    <mergeCell ref="X66:Y66"/>
    <mergeCell ref="L68:AH68"/>
    <mergeCell ref="L71:Q71"/>
    <mergeCell ref="R71:X72"/>
    <mergeCell ref="D64:S64"/>
    <mergeCell ref="T61:U61"/>
    <mergeCell ref="P61:Q61"/>
    <mergeCell ref="H56:J56"/>
    <mergeCell ref="V62:W62"/>
    <mergeCell ref="G1:AH1"/>
    <mergeCell ref="F59:AG59"/>
    <mergeCell ref="AB60:AC60"/>
    <mergeCell ref="AB61:AC61"/>
    <mergeCell ref="AB62:AC62"/>
    <mergeCell ref="AB63:AC63"/>
    <mergeCell ref="AD63:AE63"/>
    <mergeCell ref="AD62:AE62"/>
    <mergeCell ref="AD61:AE61"/>
    <mergeCell ref="AD60:AE60"/>
    <mergeCell ref="AF60:AG60"/>
    <mergeCell ref="AF61:AG61"/>
    <mergeCell ref="AF62:AG62"/>
    <mergeCell ref="AF63:AG63"/>
    <mergeCell ref="AE28:AG28"/>
    <mergeCell ref="AE29:AG29"/>
    <mergeCell ref="AE34:AG34"/>
    <mergeCell ref="H3:K3"/>
    <mergeCell ref="AE32:AG32"/>
    <mergeCell ref="AE33:AG33"/>
    <mergeCell ref="Z63:AA63"/>
    <mergeCell ref="B26:AH26"/>
    <mergeCell ref="H54:J54"/>
    <mergeCell ref="B56:G56"/>
    <mergeCell ref="AE30:AG30"/>
    <mergeCell ref="AE31:AG31"/>
    <mergeCell ref="P35:R35"/>
    <mergeCell ref="P36:R36"/>
    <mergeCell ref="T31:AD31"/>
    <mergeCell ref="T27:AH27"/>
    <mergeCell ref="V66:W66"/>
    <mergeCell ref="P66:Q66"/>
    <mergeCell ref="T66:U66"/>
    <mergeCell ref="T64:U65"/>
    <mergeCell ref="X64:Y65"/>
    <mergeCell ref="U28:AC28"/>
    <mergeCell ref="F27:R27"/>
    <mergeCell ref="P28:R28"/>
    <mergeCell ref="G28:N28"/>
    <mergeCell ref="T33:AD33"/>
    <mergeCell ref="AE35:AG35"/>
    <mergeCell ref="AE41:AG41"/>
    <mergeCell ref="X60:Y60"/>
    <mergeCell ref="AE36:AG36"/>
    <mergeCell ref="U34:AC34"/>
    <mergeCell ref="V64:W65"/>
    <mergeCell ref="AE37:AG37"/>
    <mergeCell ref="AE43:AG43"/>
  </mergeCells>
  <phoneticPr fontId="2" type="Hiragana"/>
  <conditionalFormatting sqref="B219 L15 P15 W15 AA15 AF15 W16 AA16 AF16 K16 K17:AH18 H19:AH23">
    <cfRule type="expression" dxfId="28" priority="35">
      <formula>$L$5=2</formula>
    </cfRule>
  </conditionalFormatting>
  <conditionalFormatting sqref="B108">
    <cfRule type="expression" dxfId="27" priority="141">
      <formula>$J$107=1</formula>
    </cfRule>
  </conditionalFormatting>
  <conditionalFormatting sqref="E117:V130 X117:AH130">
    <cfRule type="expression" dxfId="26" priority="6">
      <formula>$L$73&lt;&gt;""</formula>
    </cfRule>
  </conditionalFormatting>
  <conditionalFormatting sqref="E131:V144 X131:AH144">
    <cfRule type="expression" dxfId="25" priority="5">
      <formula>$N$73&lt;&gt;""</formula>
    </cfRule>
  </conditionalFormatting>
  <conditionalFormatting sqref="E145:V158 X145:AH158">
    <cfRule type="expression" dxfId="24" priority="4">
      <formula>$P$73&lt;&gt;""</formula>
    </cfRule>
  </conditionalFormatting>
  <conditionalFormatting sqref="E167:V180 X167:AH180">
    <cfRule type="expression" dxfId="23" priority="3">
      <formula>$L$76&lt;&gt;""</formula>
    </cfRule>
  </conditionalFormatting>
  <conditionalFormatting sqref="E181:V194 X181:AH194">
    <cfRule type="expression" dxfId="22" priority="2">
      <formula>$N$76&lt;&gt;""</formula>
    </cfRule>
  </conditionalFormatting>
  <conditionalFormatting sqref="E195:V208 X195:AH208">
    <cfRule type="expression" dxfId="21" priority="1">
      <formula>$P$76&lt;&gt;""</formula>
    </cfRule>
  </conditionalFormatting>
  <dataValidations count="77">
    <dataValidation type="custom" imeMode="off" allowBlank="1" showInputMessage="1" showErrorMessage="1" errorTitle="官民契約比率　入力エラー" error="小数点以下は四捨五入して、整数値にて入力して下さい。_x000a_　（例：80）_x000a_" sqref="J99" xr:uid="{00000000-0002-0000-0000-000000000000}">
      <formula1>AND(J99&lt;DBCS(J99),J99&lt;=100)</formula1>
    </dataValidation>
    <dataValidation imeMode="hiragana" allowBlank="1" showInputMessage="1" showErrorMessage="1" sqref="E167:T208 E131:T158 V103" xr:uid="{00000000-0002-0000-0000-000001000000}"/>
    <dataValidation type="whole" imeMode="off" allowBlank="1" showInputMessage="1" showErrorMessage="1" errorTitle="技術職員の内訳　入力エラー" error="数字５桁以内で入力して下さい。_x000a_　（例：10）_x000a_" sqref="P28:R42 AE43:AG49 AE41:AG41 AE28:AG37" xr:uid="{00000000-0002-0000-0000-000002000000}">
      <formula1>0</formula1>
      <formula2>99999</formula2>
    </dataValidation>
    <dataValidation type="list" imeMode="off" allowBlank="1" showInputMessage="1" showErrorMessage="1" errorTitle="登録の種類　入力エラー" error="以下のいずれかを選択して下さい。_x000a__x000a_　１．有_x000a_　[ 空欄 ]_x000a_" sqref="T66 Z66 AF63 AD61 AD63 T63:AB63 B61:AB61 B66:R66 X66 V66 AF61" xr:uid="{09048EA4-94D4-41B5-8C3A-A7F9288C876D}">
      <formula1>$AK$59:$AK$60</formula1>
    </dataValidation>
    <dataValidation type="whole" imeMode="off" allowBlank="1" showInputMessage="1" showErrorMessage="1" errorTitle="完成（予定）年月　入力エラー" error="和暦２桁で入力して下さい。_x000a_　（例：19）_x000a_" sqref="U157:V157 U169:V169 U167:V167 U171:V171 U173:V173 U175:V175 U177:V177 U179:V179 U181:V181 U183:V183 U185:V185 U187:V187 U189:V189 U191:V191 U193:V193 U195:V195 U197:V197 U199:V199 U201:V201 U203:V203 U205:V205 U207:V207 U119:V119 U117:V117 U121:V121 U123:V123 U125:V125 U127:V127 U129:V129 U131:V131 U133:V133 U135:V135 U137:V137 U139:V139 U141:V141 U143:V143 U145:V145 U147:V147 U149:V149 U151:V151 U153:V153 U155:V155" xr:uid="{00000000-0002-0000-0000-000004000000}">
      <formula1>0</formula1>
      <formula2>99</formula2>
    </dataValidation>
    <dataValidation type="whole" imeMode="off" allowBlank="1" showInputMessage="1" showErrorMessage="1" errorTitle="完成（予定）年月　入力エラー" error="月（１から１２）を入力して下さい。_x000a_　（例：19）_x000a_" sqref="U118:V118 U158:V158 U156:V156 U154:V154 U152:V152 U150:V150 U148:V148 U146:V146 U144:V144 U142:V142 U140:V140 U138:V138 U136:V136 U134:V134 U132:V132 U130:V130 U128:V128 U126:V126 U124:V124 U122:V122 U120:V120" xr:uid="{00000000-0002-0000-0000-000005000000}">
      <formula1>1</formula1>
      <formula2>12</formula2>
    </dataValidation>
    <dataValidation type="whole" imeMode="off" allowBlank="1" showInputMessage="1" showErrorMessage="1" errorTitle="契約金額　入力エラー" error="整数１０桁以内で入力して下さい。_x000a_　（例：1000）_x000a_" sqref="X117:AC158 X167:AC208" xr:uid="{00000000-0002-0000-0000-000006000000}">
      <formula1>0</formula1>
      <formula2>9999999999</formula2>
    </dataValidation>
    <dataValidation type="whole" imeMode="off" allowBlank="1" showInputMessage="1" showErrorMessage="1" errorTitle="完成（予定）年月　入力エラー" error="月（１から１２）を入力して下さい。_x000a_　（例：8）_x000a_" sqref="U168:V168 U208:V208 U206:V206 U204:V204 U202:V202 U200:V200 U198:V198 U196:V196 U194:V194 U192:V192 U190:V190 U188:V188 U186:V186 U184:V184 U182:V182 U180:V180 U178:V178 U176:V176 U174:V174 U172:V172 U170:V170" xr:uid="{00000000-0002-0000-0000-000007000000}">
      <formula1>1</formula1>
      <formula2>12</formula2>
    </dataValidation>
    <dataValidation type="whole" imeMode="disabled" allowBlank="1" showInputMessage="1" showErrorMessage="1" errorTitle="有資格者数　入力エラー" error="整数６桁以内で入力して下さい。_x000a_　（例：10000）_x000a_" sqref="AD74" xr:uid="{00000000-0002-0000-0000-000008000000}">
      <formula1>0</formula1>
      <formula2>999999</formula2>
    </dataValidation>
    <dataValidation type="list" imeMode="disabled" allowBlank="1" showInputMessage="1" showErrorMessage="1" errorTitle="登録区分　入力エラー" error="以下のいずれかを選択して下さい。_x000a__x000a_　１．本店_x000a_　２．支店等_x000a_" sqref="L5:M5" xr:uid="{00000000-0002-0000-0000-000009000000}">
      <formula1>$AK$5:$AK$6</formula1>
    </dataValidation>
    <dataValidation type="custom" imeMode="disabled" allowBlank="1" showInputMessage="1" showErrorMessage="1" errorTitle="郵便番号　入力エラー" error="３桁の半角数字で入力してください。_x000a_　（例：123）_x000a_" sqref="L6:N6" xr:uid="{00000000-0002-0000-0000-00000A000000}">
      <formula1>AND(LEN($L$6)=LENB($L$6),LEN($L$6)=3)</formula1>
    </dataValidation>
    <dataValidation type="custom" imeMode="disabled" allowBlank="1" showInputMessage="1" showErrorMessage="1" errorTitle="郵便番号　入力エラー" error="３桁の半角数字で入力してください。_x000a_　（例：123）_x000a_" sqref="L15:N15" xr:uid="{00000000-0002-0000-0000-00000B000000}">
      <formula1>AND(LEN($L$15)=LENB($L$15),LEN($L$15)=3)</formula1>
    </dataValidation>
    <dataValidation type="custom" imeMode="disabled" allowBlank="1" showInputMessage="1" showErrorMessage="1" errorTitle="郵便番号　入力エラー" error="4桁の半角数字で入力してください。_x000a_　（例：1234）_x000a_" sqref="P15:R15" xr:uid="{00000000-0002-0000-0000-00000C000000}">
      <formula1>AND(LEN($P$15)=LENB($P$15),LEN($P$15)=4)</formula1>
    </dataValidation>
    <dataValidation type="custom" imeMode="disabled" allowBlank="1" showInputMessage="1" showErrorMessage="1" errorTitle="電話番号　入力エラー" error="4桁以内の半角数字で入力してください。_x000a_　（例：1234）_x000a_" sqref="W16:Y16" xr:uid="{00000000-0002-0000-0000-00000D000000}">
      <formula1>AND(LEN($W$16)=LENB($W$16),LEN($W$16)&lt;=4)</formula1>
    </dataValidation>
    <dataValidation type="custom" imeMode="disabled" allowBlank="1" showInputMessage="1" showErrorMessage="1" errorTitle="電話番号　入力エラー" error="4桁の半角数字で入力してください。_x000a_　（例：1234）_x000a_" sqref="AF6:AH6" xr:uid="{00000000-0002-0000-0000-00000E000000}">
      <formula1>AND(LEN($AF$6)=LENB($AF$6),LEN($AF$6)=4)</formula1>
    </dataValidation>
    <dataValidation type="custom" imeMode="disabled" allowBlank="1" showInputMessage="1" showErrorMessage="1" errorTitle="FAX番号　入力エラー" error="4桁以内の半角数字で入力してください。_x000a_　（例：1234）_x000a_" sqref="AF7:AH7" xr:uid="{00000000-0002-0000-0000-00000F000000}">
      <formula1>AND(LEN($AF$7)=LENB($AF$7),LEN($AF$7)&lt;=4)</formula1>
    </dataValidation>
    <dataValidation type="custom" imeMode="disabled" allowBlank="1" showInputMessage="1" showErrorMessage="1" errorTitle="郵便番号　入力エラー" error="4桁の半角数字で入力してください。_x000a_　（例：1234）_x000a_" sqref="P6:R6" xr:uid="{00000000-0002-0000-0000-000010000000}">
      <formula1>AND(LEN($P$6)=LENB($P$6),LEN($P$6)=4)</formula1>
    </dataValidation>
    <dataValidation type="custom" imeMode="disabled" allowBlank="1" showInputMessage="1" showErrorMessage="1" errorTitle="電話番号　入力エラー" error="4桁以内の半角数字で入力してください。_x000a_　（例：1234）_x000a_" sqref="W6:Y6" xr:uid="{00000000-0002-0000-0000-000011000000}">
      <formula1>AND(LEN($W$6)=LENB($W$6),LEN($W$6)&lt;=4)</formula1>
    </dataValidation>
    <dataValidation type="custom" imeMode="disabled" allowBlank="1" showInputMessage="1" showErrorMessage="1" errorTitle="FAX番号　入力エラー" error="4桁以内の半角数字で入力してください。_x000a_　（例：1234）_x000a_" sqref="W7:Y7" xr:uid="{00000000-0002-0000-0000-000012000000}">
      <formula1>AND(LEN($W$7)=LENB($W$7),LEN($W$7)&lt;=4)</formula1>
    </dataValidation>
    <dataValidation type="custom" imeMode="disabled" allowBlank="1" showInputMessage="1" showErrorMessage="1" errorTitle="電話番号　入力エラー" error="4桁以内の半角数字で入力してください。_x000a_　（例：1234）_x000a_" sqref="W15:Y15" xr:uid="{00000000-0002-0000-0000-000013000000}">
      <formula1>AND(LEN($W$15)=LENB($W$15),LEN($W$15)&lt;=4)</formula1>
    </dataValidation>
    <dataValidation type="custom" imeMode="disabled" allowBlank="1" showInputMessage="1" showErrorMessage="1" errorTitle="電話番号　入力エラー" error="4桁以内の半角数字で入力してください。_x000a_　（例：1234）_x000a_" sqref="AF16:AH16" xr:uid="{00000000-0002-0000-0000-000014000000}">
      <formula1>AND(LEN($AF$16)=LENB($AF$16),LEN($AF$16)&lt;=4)</formula1>
    </dataValidation>
    <dataValidation type="custom" imeMode="disabled" allowBlank="1" showInputMessage="1" showErrorMessage="1" errorTitle="電話番号　入力エラー" error="4桁以内の半角数字で入力してください。_x000a_　（例：1234）_x000a_" sqref="AF15:AH15" xr:uid="{00000000-0002-0000-0000-000015000000}">
      <formula1>AND(LEN($AF$15)=LENB($AF$15),LEN($AF$15)&lt;=4)</formula1>
    </dataValidation>
    <dataValidation type="custom" imeMode="off" allowBlank="1" showInputMessage="1" showErrorMessage="1" errorTitle="希望業務コード　入力エラー" error="「別表1　登録業務内容一覧表」を参照し、希望する業務コードを入力してさい。_x000a_" sqref="I76:K76" xr:uid="{00000000-0002-0000-0000-000016000000}">
      <formula1>AND(I76&lt;DBCS(I76),LEN(I76)&lt;=2)</formula1>
    </dataValidation>
    <dataValidation type="custom" imeMode="disabled" allowBlank="1" showInputMessage="1" showErrorMessage="1" errorTitle="希望業務コード　入力エラー" error="「別表1　登録業務内容一覧表」を参照し、希望する業務コードを入力してさい。_x000a_" sqref="I73:K73" xr:uid="{00000000-0002-0000-0000-000017000000}">
      <formula1>AND(I73&lt;DBCS(I73),LEN(I73)&lt;=2)</formula1>
    </dataValidation>
    <dataValidation allowBlank="1" showInputMessage="1" showErrorMessage="1" errorTitle="年間平均売上高　入力エラー" sqref="R79:S79" xr:uid="{00000000-0002-0000-0000-000018000000}"/>
    <dataValidation type="list" imeMode="disabled" allowBlank="1" showInputMessage="1" showErrorMessage="1" errorTitle="預金種別　入力エラー" error="以下のいずれかを選択して下さい。_x000a__x000a_　１．普通預金_x000a_　２．当座預金_x000a_" sqref="Q218:R218" xr:uid="{00000000-0002-0000-0000-000019000000}">
      <formula1>$AK$218:$AK$219</formula1>
    </dataValidation>
    <dataValidation type="custom" imeMode="disabled" allowBlank="1" showInputMessage="1" showErrorMessage="1" sqref="N79:Q79 H79:K79" xr:uid="{00000000-0002-0000-0000-00001A000000}">
      <formula1>H79&lt;DBCS(H79)</formula1>
    </dataValidation>
    <dataValidation type="custom" imeMode="disabled" allowBlank="1" showInputMessage="1" showErrorMessage="1" errorTitle="決算の状況　入力エラー" error="整数１１桁以内で入力して下さい。_x000a_　（例：1000）_x000a_" sqref="V84:AA86 H84:M86" xr:uid="{00000000-0002-0000-0000-00001B000000}">
      <formula1>H84&lt;DBCS(H84)</formula1>
    </dataValidation>
    <dataValidation type="list" allowBlank="1" showInputMessage="1" showErrorMessage="1" errorTitle="メールアドレス　入力エラー" error="以下のいずれかを入力してください。_x000a__x000a_1.有り_x000a_2.無し" sqref="J107" xr:uid="{00000000-0002-0000-0000-00001C000000}">
      <formula1>$AK$107:$AK$108</formula1>
    </dataValidation>
    <dataValidation imeMode="hiragana" allowBlank="1" showInputMessage="1" showErrorMessage="1" errorTitle="筑紫野市に居住の職員（不明）　入力エラー" error="筑紫野市に居住の職員数が把握できない場合に“不明”をリストから選択して下さい。_x000a_" sqref="M95:N95" xr:uid="{00000000-0002-0000-0000-00001D000000}"/>
    <dataValidation type="list" imeMode="disabled" allowBlank="1" showInputMessage="1" showErrorMessage="1" errorTitle="鉄道、ISO、NPO、社会貢献　入力エラー" error="以下のいずれかを選択して下さい。_x000a__x000a_　１．登録_x000a_　[ 空欄 ]_x000a_" sqref="R105 N105:N106 B105:B106 F105:F106 J105:J106" xr:uid="{00000000-0002-0000-0000-00001E000000}">
      <formula1>$AK$104:$AK$104</formula1>
    </dataValidation>
    <dataValidation type="custom" allowBlank="1" showInputMessage="1" showErrorMessage="1" errorTitle="所在地（都道府県）　入力エラー" error="全角４文字以内で入力して下さい。_x000a_　（例：○○県）_x000a_" sqref="K16:R16" xr:uid="{00000000-0002-0000-0000-00001F000000}">
      <formula1>AND($K$16=DBCS($K$16),LEN($K$16)&lt;=4)</formula1>
    </dataValidation>
    <dataValidation type="custom" imeMode="disabled" allowBlank="1" showInputMessage="1" showErrorMessage="1" errorTitle="職員数　入力エラー" error="整数６桁以内で入力して下さい。_x000a_　（例：10）_x000a_" sqref="O95:P95" xr:uid="{00000000-0002-0000-0000-000020000000}">
      <formula1>AND(O95&lt;DBCS(O95),LEN(O95)&lt;=6)</formula1>
    </dataValidation>
    <dataValidation type="custom" allowBlank="1" showInputMessage="1" showErrorMessage="1" errorTitle="所在地（都道府県）　入力エラー" error="4文字以内の全角文字で入力してください。_x000a_（例：○○県）_x000a_" sqref="K7:R7" xr:uid="{00000000-0002-0000-0000-000021000000}">
      <formula1>AND($K$7=DBCS($K$7),LEN($K$7)&lt;=4)</formula1>
    </dataValidation>
    <dataValidation type="list" imeMode="disabled" allowBlank="1" showInputMessage="1" showErrorMessage="1" errorTitle="許認可等状況　入力エラー" error="以下のいずれかを選択して下さい。_x000a__x000a_　１．有_x000a_　[ 空欄 ]_x000a_" sqref="L77:Q77 L74:Q74" xr:uid="{00000000-0002-0000-0000-000022000000}">
      <formula1>$AK$71:$AK$72</formula1>
    </dataValidation>
    <dataValidation type="list" imeMode="disabled" allowBlank="1" showInputMessage="1" showErrorMessage="1" errorTitle="官庁契約実績　入力エラー" error="以下のいずれかを選択して下さい。_x000a__x000a_　１．有_x000a_　[ 空欄 ]_x000a_" sqref="L78:Q78 L75:Q75" xr:uid="{00000000-0002-0000-0000-000023000000}">
      <formula1>$AK$71:$AK$72</formula1>
    </dataValidation>
    <dataValidation type="custom" imeMode="disabled" allowBlank="1" showInputMessage="1" showErrorMessage="1" errorTitle="希望業務種目コード　入力エラー" error="「別表１　登録業務内容一覧表」を参照し、希望する業務種目コードを入力してください。" sqref="L73:Q73 L76:Q76" xr:uid="{00000000-0002-0000-0000-000024000000}">
      <formula1>AND(L73&lt;DBCS(L73),LEN(L73)&lt;=2)</formula1>
    </dataValidation>
    <dataValidation type="list" allowBlank="1" showInputMessage="1" showErrorMessage="1" errorTitle="営業年数　入力エラー" error="創業日が把握できない場合に“不明”をリストから選択して下さい。" sqref="AF89 AF91:AF92 AF94" xr:uid="{00000000-0002-0000-0000-000025000000}">
      <formula1>$AZ$88:$AZ$119</formula1>
    </dataValidation>
    <dataValidation type="list" allowBlank="1" showInputMessage="1" showErrorMessage="1" sqref="Y89 Y91:Y92 Y94" xr:uid="{00000000-0002-0000-0000-000026000000}">
      <formula1>元号</formula1>
    </dataValidation>
    <dataValidation type="list" imeMode="disabled" allowBlank="1" showInputMessage="1" showErrorMessage="1" errorTitle="営業年数　入力エラー" error="プルダウンのリストから選択するか、半角数字で入力してください。" sqref="Z89" xr:uid="{00000000-0002-0000-0000-000027000000}">
      <formula1>INDIRECT($Y$89)</formula1>
    </dataValidation>
    <dataValidation type="list" imeMode="disabled" allowBlank="1" showInputMessage="1" showErrorMessage="1" errorTitle="営業年数　入力エラー" error="プルダウンのリストから選択するか、半角数字で入力してください。" sqref="Z91" xr:uid="{00000000-0002-0000-0000-000028000000}">
      <formula1>INDIRECT($Y$91)</formula1>
    </dataValidation>
    <dataValidation type="list" imeMode="disabled" allowBlank="1" showInputMessage="1" showErrorMessage="1" errorTitle="営業年数　入力エラー" error="プルダウンのリストから選択するか、半角数字で入力してください。" sqref="Z92" xr:uid="{00000000-0002-0000-0000-000029000000}">
      <formula1>INDIRECT($Y$92)</formula1>
    </dataValidation>
    <dataValidation type="list" imeMode="disabled" allowBlank="1" showInputMessage="1" showErrorMessage="1" errorTitle="営業年数　入力エラー" error="プルダウンのリストから選択するか、半角数字で入力してください。" sqref="Z94" xr:uid="{00000000-0002-0000-0000-00002A000000}">
      <formula1>INDIRECT($Y$94)</formula1>
    </dataValidation>
    <dataValidation type="custom" imeMode="off" allowBlank="1" showInputMessage="1" showErrorMessage="1" errorTitle="登録番号　入力エラー" error="２で始まる5桁の半角数字で入力して下さい。_x000a_　（例：20001）_x000a_" sqref="H3:K3" xr:uid="{00000000-0002-0000-0000-00002B000000}">
      <formula1>AND(LEN($H$3)=LENB($H$3),LEN($H$3)=5)</formula1>
    </dataValidation>
    <dataValidation type="list" imeMode="disabled" allowBlank="1" showInputMessage="1" showErrorMessage="1" errorTitle="所在区分　入力エラー" error="別添資料１を参照し、１から８の数字を入力してください。_x000a_" sqref="H56:J56" xr:uid="{00000000-0002-0000-0000-00002C000000}">
      <formula1>$AN$56:$AN$63</formula1>
    </dataValidation>
    <dataValidation type="custom" imeMode="halfKatakana" allowBlank="1" showInputMessage="1" showErrorMessage="1" errorTitle="口座名義人　入力エラー" error="半角カナ３０文字以内で入力して下さい。_x000a_　（例：ﾏﾙﾏﾙ）_x000a_" sqref="B218:P218" xr:uid="{00000000-0002-0000-0000-00002D000000}">
      <formula1>AND(LEN($B$218)=LENB($B$218),LEN($B$218)&lt;=30)</formula1>
    </dataValidation>
    <dataValidation type="custom" imeMode="disabled" allowBlank="1" showInputMessage="1" showErrorMessage="1" errorTitle="年間平均売上高　入力エラー" error="整数１０桁以内で入力して下さい。_x000a_　（例：1000）_x000a_" sqref="T76:X77 T73:X74" xr:uid="{00000000-0002-0000-0000-00002E000000}">
      <formula1>T73&lt;DBCS(T73)</formula1>
    </dataValidation>
    <dataValidation type="custom" allowBlank="1" showInputMessage="1" showErrorMessage="1" errorTitle="指定金融機関名　入力エラー" error="全角文字で入力してください。" sqref="B214:Z214" xr:uid="{00000000-0002-0000-0000-00002F000000}">
      <formula1>$B$214=DBCS($B$214)</formula1>
    </dataValidation>
    <dataValidation type="custom" allowBlank="1" showInputMessage="1" showErrorMessage="1" errorTitle="支店名　入力エラー" error="全角文字で入力してください。" sqref="B216:Z216" xr:uid="{00000000-0002-0000-0000-000030000000}">
      <formula1>$B$216=DBCS($B$216)</formula1>
    </dataValidation>
    <dataValidation imeMode="hiragana" allowBlank="1" showInputMessage="1" showErrorMessage="1" errorTitle="発注者（契約相手方）　入力エラー" error="全角１０文字以内で入力して下さい。_x000a_　（例：○○市）_x000a_" sqref="AD117:AH158" xr:uid="{00000000-0002-0000-0000-000031000000}"/>
    <dataValidation imeMode="hiragana" allowBlank="1" showInputMessage="1" showErrorMessage="1" errorTitle="発注者（契約相手方)　入力エラー" error="全角１０文字以内で入力して下さい。_x000a_　（例：○○市）_x000a_" sqref="AD167:AH208" xr:uid="{00000000-0002-0000-0000-000032000000}"/>
    <dataValidation type="custom" imeMode="off" allowBlank="1" showInputMessage="1" showErrorMessage="1" errorTitle="電話番号　入力エラー" error="数字４桁以内で入力して下さい。_x000a_　（例：0123）_x000a_" sqref="AA15:AD15" xr:uid="{00000000-0002-0000-0000-000033000000}">
      <formula1>AND(LEN($AA$15)=LENB($AA$15),LEN($D$15)&lt;=4)</formula1>
    </dataValidation>
    <dataValidation type="custom" imeMode="off" allowBlank="1" showInputMessage="1" showErrorMessage="1" errorTitle="ＦＡＸ番号　入力エラー" error="数字４桁以内で入力して下さい。_x000a_　（例：0123）_x000a_" sqref="AA16:AD16" xr:uid="{00000000-0002-0000-0000-000034000000}">
      <formula1>AND(LEN($AA$16)=LENB($AA$16),LEN($AA$16)&lt;=4)</formula1>
    </dataValidation>
    <dataValidation type="custom" imeMode="off" allowBlank="1" showInputMessage="1" showErrorMessage="1" errorTitle="FAX番号　入力エラー" error="4桁以内の半角数字で入力してください。_x000a_　（例：0123）_x000a_" sqref="AA7:AD7" xr:uid="{00000000-0002-0000-0000-000035000000}">
      <formula1>AND(LEN($AA$7)=LENB($AA$7),LEN($AA$7)&lt;=4)</formula1>
    </dataValidation>
    <dataValidation type="custom" imeMode="disabled" allowBlank="1" showInputMessage="1" showErrorMessage="1" errorTitle="電話番号　入力エラー" error="4桁以内の半角数字で入力してください。_x000a_　（例：0123）_x000a_" sqref="AA6:AD6" xr:uid="{00000000-0002-0000-0000-000036000000}">
      <formula1>AND(LEN($AA$6)=LENB($AA$6),LEN($AA$6)&lt;=4)</formula1>
    </dataValidation>
    <dataValidation type="custom" imeMode="disabled" allowBlank="1" showInputMessage="1" showErrorMessage="1" errorTitle="銀行コード　入力エラー" error="半角数字４桁以内で入力して下さい。_x000a_　（例：0123）" sqref="AA214:AH214" xr:uid="{00000000-0002-0000-0000-000037000000}">
      <formula1>AND(LEN($AA$214)=LENB($AA$214),LEN($AA$214)&lt;=4)</formula1>
    </dataValidation>
    <dataValidation type="custom" imeMode="disabled" allowBlank="1" showInputMessage="1" showErrorMessage="1" errorTitle="支店コード　入力エラー" error="半角数字３桁以内で入力して下さい。_x000a_　（例：012）" sqref="AA216:AH216" xr:uid="{00000000-0002-0000-0000-000038000000}">
      <formula1>AND(LEN($AA$216)=LENB($AA$216),LEN($AA$216)&lt;=3)</formula1>
    </dataValidation>
    <dataValidation type="custom" imeMode="disabled" allowBlank="1" showInputMessage="1" showErrorMessage="1" errorTitle="口座番号入力　エラー" error="７桁の半角数字で入力して下さい。_x000a_　（例：0123456）" sqref="AA218:AH218" xr:uid="{00000000-0002-0000-0000-000039000000}">
      <formula1>AND(LEN($AA$218)=LENB($AA$218),LEN($AA$218)&lt;=7)</formula1>
    </dataValidation>
    <dataValidation type="list" allowBlank="1" showInputMessage="1" showErrorMessage="1" sqref="AB64:AD64" xr:uid="{E757CDDB-4604-4ED7-B725-BE0B1117363F}">
      <formula1>#REF!</formula1>
    </dataValidation>
    <dataValidation type="list" imeMode="disabled" allowBlank="1" showInputMessage="1" showErrorMessage="1" errorTitle="営業年数　入力エラー" error="創業月が把握できない場合に“不明”をリストから選択して下さい。" sqref="AC89 AC94 AC91:AC92" xr:uid="{00000000-0002-0000-0000-00003B000000}">
      <formula1>$AY$88:$AY$100</formula1>
    </dataValidation>
    <dataValidation type="custom" allowBlank="1" showInputMessage="1" showErrorMessage="1" errorTitle="所在地（市区町村　町丁字）　入力エラー" error="全角３０文字以内で入力して下さい。_x000a_　（例：○○市）_x000a_" sqref="K17:AH17" xr:uid="{00000000-0002-0000-0000-00003C000000}">
      <formula1>AND($K$17=DBCS($K$17),LEN($K$17)&lt;=30)</formula1>
    </dataValidation>
    <dataValidation type="custom" allowBlank="1" showInputMessage="1" showErrorMessage="1" errorTitle="所在地（丁目番地）　入力エラー" error="全角３０文字以内で入力して下さい。_x000a_　（例：１２３４－１）_x000a_" sqref="K18:AH18" xr:uid="{00000000-0002-0000-0000-00003D000000}">
      <formula1>AND($K$18=DBCS($K$18),LEN($K$18)&lt;=30)</formula1>
    </dataValidation>
    <dataValidation type="custom" allowBlank="1" showInputMessage="1" showErrorMessage="1" errorTitle="所在地（市区町村　町丁字）　入力エラー" error="30文字以内の全角文字で入力してください。_x000a_　（例：○○市）_x000a_" sqref="K8:AH8" xr:uid="{00000000-0002-0000-0000-00003E000000}">
      <formula1>AND($K$8=DBCS($K$8),LEN($K$8)&lt;=30)</formula1>
    </dataValidation>
    <dataValidation type="custom" imeMode="hiragana" allowBlank="1" showInputMessage="1" showErrorMessage="1" errorTitle="所在地（丁目番地）　入力エラー" error="30文字以内の全角文字で入力してください。_x000a_　（例：１２３４－１）_x000a_" sqref="K9:AH9" xr:uid="{00000000-0002-0000-0000-00003F000000}">
      <formula1>AND($K$9=DBCS($K$9),LEN($K$9)&lt;=30)</formula1>
    </dataValidation>
    <dataValidation type="custom" imeMode="hiragana" allowBlank="1" showInputMessage="1" showErrorMessage="1" errorTitle="ひらがなで入力" error="ひらがなで入力してください。_x000a_" sqref="H10:AH10 H22:AH22 H19:AH19" xr:uid="{00000000-0002-0000-0000-000040000000}">
      <formula1>H10=PHONETIC(H10)</formula1>
    </dataValidation>
    <dataValidation type="custom" allowBlank="1" showInputMessage="1" showErrorMessage="1" errorTitle="商号又は名称　入力エラー" error="40文字以内の全角文字で入力してください_x000a_　（例：○○（株））_x000a_" sqref="H11:AH11" xr:uid="{00000000-0002-0000-0000-000041000000}">
      <formula1>AND($H$11=DBCS($H$11),LEN($H$11)&lt;=40)</formula1>
    </dataValidation>
    <dataValidation type="custom" allowBlank="1" showInputMessage="1" showErrorMessage="1" errorTitle="役職名　入力エラー" error="15文字以内の全角文字で入力してください。_x000a_　（例：取締役）_x000a_" sqref="H12:AH12" xr:uid="{00000000-0002-0000-0000-000042000000}">
      <formula1>AND($H$12=DBCS($H$12),LEN($H$12)&lt;=15)</formula1>
    </dataValidation>
    <dataValidation type="custom" imeMode="hiragana" allowBlank="1" showInputMessage="1" showErrorMessage="1" errorTitle="ﾌﾘｶﾞﾅ　入力エラー" error="40文字以内の半角カナで入力して下さい。_x000a_　（例：ﾏﾙﾏﾙ）_x000a_" sqref="H13:AH13" xr:uid="{00000000-0002-0000-0000-000043000000}">
      <formula1>H13=PHONETIC(H13)</formula1>
    </dataValidation>
    <dataValidation type="custom" imeMode="hiragana" allowBlank="1" showInputMessage="1" showErrorMessage="1" errorTitle="氏名　入力エラー" error="15文字以内の全角文字で入力して下さい。_x000a_　（例：○○　太郎）_x000a_" sqref="H14:AH14" xr:uid="{00000000-0002-0000-0000-000044000000}">
      <formula1>AND($H$14=DBCS($H$14),LEN($H$14)&lt;=15)</formula1>
    </dataValidation>
    <dataValidation type="custom" allowBlank="1" showInputMessage="1" showErrorMessage="1" errorTitle="商号又は名称　入力エラー" error="40文字以内の全角文字で入力してください_x000a_　（例：○○（株））_x000a_" sqref="H20:AH20" xr:uid="{00000000-0002-0000-0000-000046000000}">
      <formula1>AND($H$20=DBCS($H$20),LEN($H$20)&lt;=40)</formula1>
    </dataValidation>
    <dataValidation type="custom" allowBlank="1" showInputMessage="1" showErrorMessage="1" errorTitle="役職名　入力エラー" error="15文字以内の全角文字で入力してください。_x000a_　（例：取締役）_x000a_" sqref="H21:AH21" xr:uid="{00000000-0002-0000-0000-000047000000}">
      <formula1>AND($H$21=DBCS($H$21),LEN($H$21)&lt;=15)</formula1>
    </dataValidation>
    <dataValidation type="custom" imeMode="hiragana" allowBlank="1" showInputMessage="1" showErrorMessage="1" errorTitle="氏名　入力エラー" error="15文字以内の全角文字で入力して下さい。_x000a_　（例：○○　太郎）_x000a_" sqref="H23:AH23" xr:uid="{00000000-0002-0000-0000-000049000000}">
      <formula1>AND($H$23=DBCS($H$23),LEN($H$23)&lt;=15)</formula1>
    </dataValidation>
    <dataValidation imeMode="off" allowBlank="1" showInputMessage="1" showErrorMessage="1" errorTitle="メールアドレス　入力エラー" error="半角英数字で入力してください。" sqref="B108" xr:uid="{00000000-0002-0000-0000-00004A000000}"/>
    <dataValidation imeMode="disabled" allowBlank="1" showInputMessage="1" showErrorMessage="1" errorTitle="有資格者数　入力エラー" error="整数６桁以内で入力して下さい。_x000a_　（例：10000）_x000a_" sqref="Y74 AD77 Y77" xr:uid="{00000000-0002-0000-0000-00004B000000}"/>
    <dataValidation type="custom" imeMode="disabled" allowBlank="1" showInputMessage="1" showErrorMessage="1" errorTitle="技術者数　入力エラー" error="6桁以内の数字を入力してください。_x000a_　（例：123456）_x000a_" sqref="M89:P90" xr:uid="{FB414572-9058-4E04-B703-72CF63AFADE1}">
      <formula1>AND($M89&lt;DBCS($M89),LEN($M89)&lt;=6)</formula1>
    </dataValidation>
    <dataValidation type="custom" imeMode="disabled" allowBlank="1" showInputMessage="1" showErrorMessage="1" errorTitle="技術者以外の従業員数　入力エラー" error="6桁以内の数字を入力してください。_x000a_　（例：123456）_x000a_" sqref="M91:P91" xr:uid="{4BD97980-2CC4-426A-94B4-C0F242A7117F}">
      <formula1>AND($M91&lt;DBCS($M91),LEN($M91)&lt;=6)</formula1>
    </dataValidation>
    <dataValidation type="list" imeMode="hiragana" allowBlank="1" showInputMessage="1" showErrorMessage="1" errorTitle="筑紫野市に居住の職員（不明）　入力エラー" error="筑紫野市に居住の職員数が把握できない場合に“不明”をリストから選択して下さい。_x000a_" sqref="M92:N92" xr:uid="{9C7EB77C-D57F-40A6-B99D-C38873510A86}">
      <formula1>$AL$90:$AL$91</formula1>
    </dataValidation>
  </dataValidations>
  <printOptions horizontalCentered="1"/>
  <pageMargins left="0.78740157480314965" right="0.59055118110236227" top="0.59055118110236227" bottom="0.55118110236220474" header="0.51181102362204722" footer="0.23622047244094491"/>
  <pageSetup paperSize="9" scale="97" orientation="portrait" useFirstPageNumber="1" r:id="rId1"/>
  <headerFooter alignWithMargins="0">
    <oddFooter>&amp;R&amp;"ＭＳ 明朝,標準"コンサル（&amp;P/5）</oddFooter>
  </headerFooter>
  <rowBreaks count="4" manualBreakCount="4">
    <brk id="66" max="16383" man="1"/>
    <brk id="108" max="16383" man="1"/>
    <brk id="158" max="16383" man="1"/>
    <brk id="208" max="16383" man="1"/>
  </rowBreaks>
  <tableParts count="5">
    <tablePart r:id="rId2"/>
    <tablePart r:id="rId3"/>
    <tablePart r:id="rId4"/>
    <tablePart r:id="rId5"/>
    <tablePart r:id="rId6"/>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dimension ref="A1:AG45"/>
  <sheetViews>
    <sheetView workbookViewId="0"/>
  </sheetViews>
  <sheetFormatPr defaultColWidth="2.625" defaultRowHeight="16.5" customHeight="1" x14ac:dyDescent="0.15"/>
  <cols>
    <col min="1" max="2" width="2.625" style="378"/>
    <col min="3" max="3" width="2.625" style="63"/>
    <col min="4" max="16384" width="2.625" style="378"/>
  </cols>
  <sheetData>
    <row r="1" spans="1:33" ht="25.5" customHeight="1" x14ac:dyDescent="0.15">
      <c r="A1" s="25" t="s">
        <v>456</v>
      </c>
      <c r="B1" s="377"/>
      <c r="C1" s="377"/>
      <c r="D1" s="377"/>
      <c r="E1" s="377"/>
      <c r="F1" s="377"/>
      <c r="G1" s="377"/>
      <c r="H1" s="377"/>
      <c r="I1" s="377"/>
      <c r="J1" s="377"/>
      <c r="K1" s="377"/>
      <c r="L1" s="377"/>
      <c r="M1" s="377"/>
      <c r="N1" s="377"/>
      <c r="O1" s="377"/>
      <c r="P1" s="377"/>
      <c r="Q1" s="377"/>
      <c r="R1" s="377"/>
      <c r="S1" s="377"/>
      <c r="T1" s="377"/>
      <c r="U1" s="377"/>
      <c r="V1" s="377"/>
      <c r="W1" s="1046" t="s">
        <v>0</v>
      </c>
      <c r="X1" s="1047"/>
      <c r="Y1" s="1047"/>
      <c r="Z1" s="1047"/>
      <c r="AA1" s="1048"/>
      <c r="AB1" s="1049" t="str">
        <f>IF(id="","",id)</f>
        <v/>
      </c>
      <c r="AC1" s="1050"/>
      <c r="AD1" s="1050"/>
      <c r="AE1" s="1050"/>
      <c r="AF1" s="1050"/>
      <c r="AG1" s="1051"/>
    </row>
    <row r="2" spans="1:33" ht="16.5" customHeight="1" x14ac:dyDescent="0.15">
      <c r="A2" s="377"/>
      <c r="B2" s="377"/>
      <c r="C2" s="57"/>
      <c r="D2" s="377"/>
      <c r="E2" s="377"/>
      <c r="F2" s="377"/>
      <c r="G2" s="377"/>
      <c r="H2" s="377"/>
      <c r="I2" s="377"/>
      <c r="J2" s="377"/>
      <c r="K2" s="377"/>
      <c r="L2" s="377"/>
      <c r="M2" s="377"/>
      <c r="N2" s="377"/>
      <c r="O2" s="377"/>
      <c r="P2" s="377"/>
      <c r="Q2" s="377"/>
      <c r="R2" s="377"/>
      <c r="S2" s="377"/>
      <c r="T2" s="377"/>
      <c r="U2" s="377"/>
      <c r="V2" s="377"/>
      <c r="W2" s="377"/>
      <c r="X2" s="377"/>
      <c r="Y2" s="377"/>
      <c r="Z2" s="377"/>
      <c r="AA2" s="377"/>
      <c r="AB2" s="377"/>
      <c r="AC2" s="377"/>
      <c r="AD2" s="377"/>
      <c r="AE2" s="377"/>
      <c r="AF2" s="377"/>
      <c r="AG2" s="377"/>
    </row>
    <row r="3" spans="1:33" ht="16.5" customHeight="1" x14ac:dyDescent="0.15">
      <c r="A3" s="377"/>
      <c r="B3" s="377"/>
      <c r="C3" s="57"/>
      <c r="D3" s="377"/>
      <c r="E3" s="377"/>
      <c r="F3" s="1282" t="s">
        <v>536</v>
      </c>
      <c r="G3" s="1283"/>
      <c r="H3" s="1283"/>
      <c r="I3" s="1283"/>
      <c r="J3" s="1283"/>
      <c r="K3" s="1283"/>
      <c r="L3" s="1283"/>
      <c r="M3" s="1283"/>
      <c r="N3" s="1283"/>
      <c r="O3" s="1283"/>
      <c r="P3" s="1283"/>
      <c r="Q3" s="1283"/>
      <c r="R3" s="1283"/>
      <c r="S3" s="1283"/>
      <c r="T3" s="1283"/>
      <c r="U3" s="1283"/>
      <c r="V3" s="1283"/>
      <c r="W3" s="1283"/>
      <c r="X3" s="1283"/>
      <c r="Y3" s="1283"/>
      <c r="Z3" s="1283"/>
      <c r="AA3" s="1283"/>
      <c r="AB3" s="1283"/>
      <c r="AC3" s="1283"/>
      <c r="AD3" s="1283"/>
      <c r="AE3" s="1283"/>
      <c r="AF3" s="377"/>
      <c r="AG3" s="377"/>
    </row>
    <row r="4" spans="1:33" ht="16.5" customHeight="1" x14ac:dyDescent="0.15">
      <c r="A4" s="377"/>
      <c r="B4" s="377"/>
      <c r="C4" s="57"/>
      <c r="D4" s="377"/>
      <c r="E4" s="377"/>
      <c r="F4" s="1283"/>
      <c r="G4" s="1283"/>
      <c r="H4" s="1283"/>
      <c r="I4" s="1283"/>
      <c r="J4" s="1283"/>
      <c r="K4" s="1283"/>
      <c r="L4" s="1283"/>
      <c r="M4" s="1283"/>
      <c r="N4" s="1283"/>
      <c r="O4" s="1283"/>
      <c r="P4" s="1283"/>
      <c r="Q4" s="1283"/>
      <c r="R4" s="1283"/>
      <c r="S4" s="1283"/>
      <c r="T4" s="1283"/>
      <c r="U4" s="1283"/>
      <c r="V4" s="1283"/>
      <c r="W4" s="1283"/>
      <c r="X4" s="1283"/>
      <c r="Y4" s="1283"/>
      <c r="Z4" s="1283"/>
      <c r="AA4" s="1283"/>
      <c r="AB4" s="1283"/>
      <c r="AC4" s="1283"/>
      <c r="AD4" s="1283"/>
      <c r="AE4" s="1283"/>
      <c r="AF4" s="371"/>
      <c r="AG4" s="377"/>
    </row>
    <row r="5" spans="1:33" ht="16.5" customHeight="1" x14ac:dyDescent="0.15">
      <c r="A5" s="377"/>
      <c r="B5" s="377"/>
      <c r="C5" s="57"/>
      <c r="D5" s="377"/>
      <c r="E5" s="377"/>
      <c r="F5" s="1283"/>
      <c r="G5" s="1283"/>
      <c r="H5" s="1283"/>
      <c r="I5" s="1283"/>
      <c r="J5" s="1283"/>
      <c r="K5" s="1283"/>
      <c r="L5" s="1283"/>
      <c r="M5" s="1283"/>
      <c r="N5" s="1283"/>
      <c r="O5" s="1283"/>
      <c r="P5" s="1283"/>
      <c r="Q5" s="1283"/>
      <c r="R5" s="1283"/>
      <c r="S5" s="1283"/>
      <c r="T5" s="1283"/>
      <c r="U5" s="1283"/>
      <c r="V5" s="1283"/>
      <c r="W5" s="1283"/>
      <c r="X5" s="1283"/>
      <c r="Y5" s="1283"/>
      <c r="Z5" s="1283"/>
      <c r="AA5" s="1283"/>
      <c r="AB5" s="1283"/>
      <c r="AC5" s="1283"/>
      <c r="AD5" s="1283"/>
      <c r="AE5" s="1283"/>
      <c r="AF5" s="371"/>
      <c r="AG5" s="377"/>
    </row>
    <row r="6" spans="1:33" ht="16.5" customHeight="1" x14ac:dyDescent="0.15">
      <c r="A6" s="377"/>
      <c r="B6" s="377"/>
      <c r="C6" s="57"/>
      <c r="D6" s="377"/>
      <c r="E6" s="377"/>
      <c r="F6" s="1283"/>
      <c r="G6" s="1283"/>
      <c r="H6" s="1283"/>
      <c r="I6" s="1283"/>
      <c r="J6" s="1283"/>
      <c r="K6" s="1283"/>
      <c r="L6" s="1283"/>
      <c r="M6" s="1283"/>
      <c r="N6" s="1283"/>
      <c r="O6" s="1283"/>
      <c r="P6" s="1283"/>
      <c r="Q6" s="1283"/>
      <c r="R6" s="1283"/>
      <c r="S6" s="1283"/>
      <c r="T6" s="1283"/>
      <c r="U6" s="1283"/>
      <c r="V6" s="1283"/>
      <c r="W6" s="1283"/>
      <c r="X6" s="1283"/>
      <c r="Y6" s="1283"/>
      <c r="Z6" s="1283"/>
      <c r="AA6" s="1283"/>
      <c r="AB6" s="1283"/>
      <c r="AC6" s="1283"/>
      <c r="AD6" s="1283"/>
      <c r="AE6" s="1283"/>
      <c r="AF6" s="371"/>
      <c r="AG6" s="377"/>
    </row>
    <row r="7" spans="1:33" ht="16.5" customHeight="1" x14ac:dyDescent="0.15">
      <c r="A7" s="377"/>
      <c r="B7" s="377"/>
      <c r="C7" s="57"/>
      <c r="D7" s="377"/>
      <c r="E7" s="377"/>
      <c r="F7" s="1283"/>
      <c r="G7" s="1283"/>
      <c r="H7" s="1283"/>
      <c r="I7" s="1283"/>
      <c r="J7" s="1283"/>
      <c r="K7" s="1283"/>
      <c r="L7" s="1283"/>
      <c r="M7" s="1283"/>
      <c r="N7" s="1283"/>
      <c r="O7" s="1283"/>
      <c r="P7" s="1283"/>
      <c r="Q7" s="1283"/>
      <c r="R7" s="1283"/>
      <c r="S7" s="1283"/>
      <c r="T7" s="1283"/>
      <c r="U7" s="1283"/>
      <c r="V7" s="1283"/>
      <c r="W7" s="1283"/>
      <c r="X7" s="1283"/>
      <c r="Y7" s="1283"/>
      <c r="Z7" s="1283"/>
      <c r="AA7" s="1283"/>
      <c r="AB7" s="1283"/>
      <c r="AC7" s="1283"/>
      <c r="AD7" s="1283"/>
      <c r="AE7" s="1283"/>
      <c r="AF7" s="371"/>
      <c r="AG7" s="377"/>
    </row>
    <row r="8" spans="1:33" ht="16.5" customHeight="1" x14ac:dyDescent="0.15">
      <c r="A8" s="377"/>
      <c r="B8" s="377"/>
      <c r="C8" s="57"/>
      <c r="D8" s="377"/>
      <c r="E8" s="377"/>
      <c r="F8" s="377"/>
      <c r="G8" s="377"/>
      <c r="H8" s="377"/>
      <c r="I8" s="377"/>
      <c r="J8" s="377"/>
      <c r="K8" s="377"/>
      <c r="L8" s="377"/>
      <c r="M8" s="377"/>
      <c r="N8" s="377"/>
      <c r="O8" s="377"/>
      <c r="P8" s="377"/>
      <c r="Q8" s="377"/>
      <c r="R8" s="377"/>
      <c r="S8" s="377"/>
      <c r="T8" s="377"/>
      <c r="U8" s="377"/>
      <c r="V8" s="377"/>
      <c r="W8" s="377"/>
      <c r="X8" s="377"/>
      <c r="Y8" s="377"/>
      <c r="Z8" s="377"/>
      <c r="AA8" s="377"/>
      <c r="AB8" s="377"/>
      <c r="AC8" s="371"/>
      <c r="AD8" s="371"/>
      <c r="AE8" s="371"/>
      <c r="AF8" s="371"/>
      <c r="AG8" s="377"/>
    </row>
    <row r="9" spans="1:33" ht="16.5" customHeight="1" x14ac:dyDescent="0.15">
      <c r="A9" s="377"/>
      <c r="B9" s="377"/>
      <c r="C9" s="371"/>
      <c r="D9" s="371"/>
      <c r="E9" s="371"/>
      <c r="F9" s="1284" t="s">
        <v>453</v>
      </c>
      <c r="G9" s="1284"/>
      <c r="H9" s="1284"/>
      <c r="I9" s="1284"/>
      <c r="J9" s="1284"/>
      <c r="K9" s="1284"/>
      <c r="L9" s="1285" t="str">
        <f>IF(headofficename="","入力シートに本社（商号又は名称）を入力してください",headofficename)</f>
        <v>入力シートに本社（商号又は名称）を入力してください</v>
      </c>
      <c r="M9" s="1285">
        <v>1</v>
      </c>
      <c r="N9" s="1285">
        <v>1</v>
      </c>
      <c r="O9" s="1285">
        <v>1</v>
      </c>
      <c r="P9" s="1285">
        <v>1</v>
      </c>
      <c r="Q9" s="1285">
        <v>1</v>
      </c>
      <c r="R9" s="1285">
        <v>1</v>
      </c>
      <c r="S9" s="1285">
        <v>1</v>
      </c>
      <c r="T9" s="1285">
        <v>1</v>
      </c>
      <c r="U9" s="1285">
        <v>1</v>
      </c>
      <c r="V9" s="1285">
        <v>1</v>
      </c>
      <c r="W9" s="1285">
        <v>1</v>
      </c>
      <c r="X9" s="1285">
        <v>1</v>
      </c>
      <c r="Y9" s="1285">
        <v>1</v>
      </c>
      <c r="Z9" s="1285">
        <v>1</v>
      </c>
      <c r="AA9" s="1285">
        <v>1</v>
      </c>
      <c r="AB9" s="1285">
        <v>1</v>
      </c>
      <c r="AC9" s="1285">
        <v>1</v>
      </c>
      <c r="AD9" s="1285">
        <v>1</v>
      </c>
      <c r="AE9" s="371"/>
      <c r="AF9" s="371"/>
      <c r="AG9" s="377"/>
    </row>
    <row r="10" spans="1:33" ht="16.5" customHeight="1" x14ac:dyDescent="0.15">
      <c r="A10" s="377"/>
      <c r="B10" s="377"/>
      <c r="C10" s="371"/>
      <c r="D10" s="371"/>
      <c r="E10" s="371"/>
      <c r="F10" s="1284"/>
      <c r="G10" s="1284"/>
      <c r="H10" s="1284"/>
      <c r="I10" s="1284"/>
      <c r="J10" s="1284"/>
      <c r="K10" s="1284"/>
      <c r="L10" s="1285" t="s">
        <v>219</v>
      </c>
      <c r="M10" s="1285">
        <v>1</v>
      </c>
      <c r="N10" s="1285">
        <v>1</v>
      </c>
      <c r="O10" s="1285">
        <v>1</v>
      </c>
      <c r="P10" s="1285">
        <v>1</v>
      </c>
      <c r="Q10" s="1285">
        <v>1</v>
      </c>
      <c r="R10" s="1285">
        <v>1</v>
      </c>
      <c r="S10" s="1285">
        <v>1</v>
      </c>
      <c r="T10" s="1285">
        <v>1</v>
      </c>
      <c r="U10" s="1285">
        <v>1</v>
      </c>
      <c r="V10" s="1285">
        <v>1</v>
      </c>
      <c r="W10" s="1285">
        <v>1</v>
      </c>
      <c r="X10" s="1285">
        <v>1</v>
      </c>
      <c r="Y10" s="1285">
        <v>1</v>
      </c>
      <c r="Z10" s="1285">
        <v>1</v>
      </c>
      <c r="AA10" s="1285">
        <v>1</v>
      </c>
      <c r="AB10" s="1285">
        <v>1</v>
      </c>
      <c r="AC10" s="1285">
        <v>1</v>
      </c>
      <c r="AD10" s="1285">
        <v>1</v>
      </c>
      <c r="AE10" s="371"/>
      <c r="AF10" s="371"/>
      <c r="AG10" s="377"/>
    </row>
    <row r="11" spans="1:33" ht="16.5" customHeight="1" x14ac:dyDescent="0.15">
      <c r="A11" s="377"/>
      <c r="B11" s="377"/>
      <c r="C11" s="5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377"/>
      <c r="AB11" s="377"/>
      <c r="AC11" s="377"/>
      <c r="AD11" s="377"/>
      <c r="AE11" s="377"/>
      <c r="AF11" s="377"/>
      <c r="AG11" s="377"/>
    </row>
    <row r="12" spans="1:33" ht="20.100000000000001" customHeight="1" x14ac:dyDescent="0.15">
      <c r="A12" s="377"/>
      <c r="B12" s="377"/>
      <c r="C12" s="1286" t="s">
        <v>216</v>
      </c>
      <c r="D12" s="1268"/>
      <c r="E12" s="1268"/>
      <c r="F12" s="1268"/>
      <c r="G12" s="1268"/>
      <c r="H12" s="1268"/>
      <c r="I12" s="1268"/>
      <c r="J12" s="1268"/>
      <c r="K12" s="1268"/>
      <c r="L12" s="1268"/>
      <c r="M12" s="1268"/>
      <c r="N12" s="1268"/>
      <c r="O12" s="1268"/>
      <c r="P12" s="1268"/>
      <c r="Q12" s="1268"/>
      <c r="R12" s="1268"/>
      <c r="S12" s="1268"/>
      <c r="T12" s="1268"/>
      <c r="U12" s="1268"/>
      <c r="V12" s="1268"/>
      <c r="W12" s="1268"/>
      <c r="X12" s="1268"/>
      <c r="Y12" s="1268"/>
      <c r="Z12" s="1268"/>
      <c r="AA12" s="1268"/>
      <c r="AB12" s="1268"/>
      <c r="AC12" s="1268"/>
      <c r="AD12" s="1268"/>
      <c r="AE12" s="1268"/>
      <c r="AF12" s="1268"/>
      <c r="AG12" s="1287"/>
    </row>
    <row r="13" spans="1:33" ht="20.100000000000001" customHeight="1" x14ac:dyDescent="0.15">
      <c r="A13" s="377"/>
      <c r="B13" s="377"/>
      <c r="C13" s="1288" t="s">
        <v>384</v>
      </c>
      <c r="D13" s="1289"/>
      <c r="E13" s="1289"/>
      <c r="F13" s="1289"/>
      <c r="G13" s="1289"/>
      <c r="H13" s="1289"/>
      <c r="I13" s="1289"/>
      <c r="J13" s="1289"/>
      <c r="K13" s="1289"/>
      <c r="L13" s="1289"/>
      <c r="M13" s="1289"/>
      <c r="N13" s="1289"/>
      <c r="O13" s="1289"/>
      <c r="P13" s="1289"/>
      <c r="Q13" s="1289"/>
      <c r="R13" s="1289"/>
      <c r="S13" s="1289"/>
      <c r="T13" s="1289"/>
      <c r="U13" s="1289"/>
      <c r="V13" s="1289"/>
      <c r="W13" s="1289"/>
      <c r="X13" s="1289"/>
      <c r="Y13" s="1289"/>
      <c r="Z13" s="1289"/>
      <c r="AA13" s="1289"/>
      <c r="AB13" s="1289"/>
      <c r="AC13" s="1289"/>
      <c r="AD13" s="1289"/>
      <c r="AE13" s="1289"/>
      <c r="AF13" s="1289"/>
      <c r="AG13" s="1289"/>
    </row>
    <row r="14" spans="1:33" ht="20.100000000000001" customHeight="1" x14ac:dyDescent="0.15">
      <c r="A14" s="377"/>
      <c r="B14" s="377"/>
      <c r="C14" s="1289"/>
      <c r="D14" s="1289"/>
      <c r="E14" s="1289"/>
      <c r="F14" s="1289"/>
      <c r="G14" s="1289"/>
      <c r="H14" s="1289"/>
      <c r="I14" s="1289"/>
      <c r="J14" s="1289"/>
      <c r="K14" s="1289"/>
      <c r="L14" s="1289"/>
      <c r="M14" s="1289"/>
      <c r="N14" s="1289"/>
      <c r="O14" s="1289"/>
      <c r="P14" s="1289"/>
      <c r="Q14" s="1289"/>
      <c r="R14" s="1289"/>
      <c r="S14" s="1289"/>
      <c r="T14" s="1289"/>
      <c r="U14" s="1289"/>
      <c r="V14" s="1289"/>
      <c r="W14" s="1289"/>
      <c r="X14" s="1289"/>
      <c r="Y14" s="1289"/>
      <c r="Z14" s="1289"/>
      <c r="AA14" s="1289"/>
      <c r="AB14" s="1289"/>
      <c r="AC14" s="1289"/>
      <c r="AD14" s="1289"/>
      <c r="AE14" s="1289"/>
      <c r="AF14" s="1289"/>
      <c r="AG14" s="1289"/>
    </row>
    <row r="15" spans="1:33" ht="16.5" customHeight="1" x14ac:dyDescent="0.15">
      <c r="A15" s="377"/>
      <c r="B15" s="377"/>
      <c r="C15" s="1268" t="s">
        <v>217</v>
      </c>
      <c r="D15" s="1268"/>
      <c r="E15" s="1268"/>
      <c r="F15" s="1268"/>
      <c r="G15" s="1268"/>
      <c r="H15" s="1268"/>
      <c r="I15" s="1268"/>
      <c r="J15" s="1268"/>
      <c r="K15" s="1268"/>
      <c r="L15" s="1268"/>
      <c r="M15" s="1268"/>
      <c r="N15" s="1268"/>
      <c r="O15" s="390"/>
      <c r="P15" s="390"/>
      <c r="Q15" s="390"/>
      <c r="R15" s="390"/>
      <c r="S15" s="390"/>
      <c r="T15" s="390"/>
      <c r="U15" s="390"/>
      <c r="V15" s="390"/>
      <c r="W15" s="390"/>
      <c r="X15" s="390"/>
      <c r="Y15" s="390"/>
      <c r="Z15" s="390"/>
      <c r="AA15" s="390"/>
      <c r="AB15" s="390"/>
      <c r="AC15" s="390"/>
      <c r="AD15" s="390"/>
      <c r="AE15" s="390"/>
      <c r="AF15" s="390"/>
      <c r="AG15" s="377"/>
    </row>
    <row r="16" spans="1:33" ht="18" customHeight="1" thickBot="1" x14ac:dyDescent="0.2">
      <c r="A16" s="377"/>
      <c r="B16" s="377"/>
      <c r="C16" s="1268"/>
      <c r="D16" s="1268"/>
      <c r="E16" s="1268"/>
      <c r="F16" s="1268"/>
      <c r="G16" s="1268"/>
      <c r="H16" s="1268"/>
      <c r="I16" s="1268"/>
      <c r="J16" s="1268"/>
      <c r="K16" s="1268"/>
      <c r="L16" s="1268"/>
      <c r="M16" s="1268"/>
      <c r="N16" s="1268"/>
      <c r="O16" s="370"/>
      <c r="P16" s="370"/>
      <c r="Q16" s="370"/>
      <c r="R16" s="370"/>
      <c r="S16" s="370"/>
      <c r="T16" s="370"/>
      <c r="U16" s="370"/>
      <c r="V16" s="370"/>
      <c r="W16" s="370"/>
      <c r="X16" s="370"/>
      <c r="Y16" s="370"/>
      <c r="Z16" s="370"/>
      <c r="AA16" s="370"/>
      <c r="AB16" s="370"/>
      <c r="AC16" s="370"/>
      <c r="AD16" s="370"/>
      <c r="AE16" s="370"/>
      <c r="AF16" s="370"/>
      <c r="AG16" s="377"/>
    </row>
    <row r="17" spans="1:33" ht="25.5" customHeight="1" thickBot="1" x14ac:dyDescent="0.2">
      <c r="A17" s="377"/>
      <c r="B17" s="377"/>
      <c r="C17" s="364"/>
      <c r="D17" s="390"/>
      <c r="E17" s="390"/>
      <c r="F17" s="390"/>
      <c r="G17" s="390"/>
      <c r="H17" s="390"/>
      <c r="I17" s="390"/>
      <c r="J17" s="390"/>
      <c r="K17" s="390"/>
      <c r="L17" s="390"/>
      <c r="M17" s="390"/>
      <c r="N17" s="390"/>
      <c r="O17" s="390"/>
      <c r="P17" s="390"/>
      <c r="Q17" s="390"/>
      <c r="R17" s="390"/>
      <c r="S17" s="390"/>
      <c r="T17" s="390"/>
      <c r="U17" s="377"/>
      <c r="V17" s="377"/>
      <c r="W17" s="1269" t="s">
        <v>218</v>
      </c>
      <c r="X17" s="1270"/>
      <c r="Y17" s="1270"/>
      <c r="Z17" s="1270"/>
      <c r="AA17" s="1270"/>
      <c r="AB17" s="1270"/>
      <c r="AC17" s="1270"/>
      <c r="AD17" s="1270"/>
      <c r="AE17" s="1270"/>
      <c r="AF17" s="1271"/>
      <c r="AG17" s="377"/>
    </row>
    <row r="18" spans="1:33" ht="16.5" customHeight="1" thickTop="1" x14ac:dyDescent="0.15">
      <c r="A18" s="377"/>
      <c r="B18" s="377"/>
      <c r="C18" s="1272" t="s">
        <v>242</v>
      </c>
      <c r="D18" s="1273"/>
      <c r="E18" s="1273"/>
      <c r="F18" s="1273"/>
      <c r="G18" s="1273"/>
      <c r="H18" s="1273"/>
      <c r="I18" s="1273"/>
      <c r="J18" s="1273"/>
      <c r="K18" s="1273"/>
      <c r="L18" s="1273"/>
      <c r="M18" s="1273"/>
      <c r="N18" s="1273"/>
      <c r="O18" s="1273"/>
      <c r="P18" s="1273"/>
      <c r="Q18" s="1273"/>
      <c r="R18" s="1273"/>
      <c r="S18" s="1273"/>
      <c r="T18" s="1274"/>
      <c r="U18" s="377"/>
      <c r="V18" s="377"/>
      <c r="W18" s="398"/>
      <c r="X18" s="379"/>
      <c r="Y18" s="379"/>
      <c r="Z18" s="379"/>
      <c r="AA18" s="379"/>
      <c r="AB18" s="379"/>
      <c r="AC18" s="379"/>
      <c r="AD18" s="379"/>
      <c r="AE18" s="379"/>
      <c r="AF18" s="399"/>
      <c r="AG18" s="377"/>
    </row>
    <row r="19" spans="1:33" ht="16.5" customHeight="1" x14ac:dyDescent="0.15">
      <c r="A19" s="377"/>
      <c r="B19" s="385"/>
      <c r="C19" s="1275"/>
      <c r="D19" s="1276"/>
      <c r="E19" s="1276"/>
      <c r="F19" s="1276"/>
      <c r="G19" s="1276"/>
      <c r="H19" s="1276"/>
      <c r="I19" s="1276"/>
      <c r="J19" s="1276"/>
      <c r="K19" s="1276"/>
      <c r="L19" s="1276"/>
      <c r="M19" s="1276"/>
      <c r="N19" s="1276"/>
      <c r="O19" s="1276"/>
      <c r="P19" s="1276"/>
      <c r="Q19" s="1276"/>
      <c r="R19" s="1276"/>
      <c r="S19" s="1276"/>
      <c r="T19" s="1277"/>
      <c r="U19" s="377"/>
      <c r="V19" s="377"/>
      <c r="W19" s="398"/>
      <c r="X19" s="379"/>
      <c r="Y19" s="379"/>
      <c r="Z19" s="379"/>
      <c r="AA19" s="379"/>
      <c r="AB19" s="379"/>
      <c r="AC19" s="379"/>
      <c r="AD19" s="379"/>
      <c r="AE19" s="379"/>
      <c r="AF19" s="399"/>
      <c r="AG19" s="377"/>
    </row>
    <row r="20" spans="1:33" ht="16.5" customHeight="1" x14ac:dyDescent="0.15">
      <c r="A20" s="377"/>
      <c r="B20" s="385"/>
      <c r="C20" s="1275"/>
      <c r="D20" s="1276"/>
      <c r="E20" s="1276"/>
      <c r="F20" s="1276"/>
      <c r="G20" s="1276"/>
      <c r="H20" s="1276"/>
      <c r="I20" s="1276"/>
      <c r="J20" s="1276"/>
      <c r="K20" s="1276"/>
      <c r="L20" s="1276"/>
      <c r="M20" s="1276"/>
      <c r="N20" s="1276"/>
      <c r="O20" s="1276"/>
      <c r="P20" s="1276"/>
      <c r="Q20" s="1276"/>
      <c r="R20" s="1276"/>
      <c r="S20" s="1276"/>
      <c r="T20" s="1277"/>
      <c r="U20" s="377"/>
      <c r="V20" s="377"/>
      <c r="W20" s="398"/>
      <c r="X20" s="379"/>
      <c r="Y20" s="379"/>
      <c r="Z20" s="379"/>
      <c r="AA20" s="379"/>
      <c r="AB20" s="379"/>
      <c r="AC20" s="379"/>
      <c r="AD20" s="379"/>
      <c r="AE20" s="379"/>
      <c r="AF20" s="399"/>
      <c r="AG20" s="377"/>
    </row>
    <row r="21" spans="1:33" ht="16.5" customHeight="1" x14ac:dyDescent="0.15">
      <c r="A21" s="377"/>
      <c r="B21" s="385"/>
      <c r="C21" s="1275"/>
      <c r="D21" s="1276"/>
      <c r="E21" s="1276"/>
      <c r="F21" s="1276"/>
      <c r="G21" s="1276"/>
      <c r="H21" s="1276"/>
      <c r="I21" s="1276"/>
      <c r="J21" s="1276"/>
      <c r="K21" s="1276"/>
      <c r="L21" s="1276"/>
      <c r="M21" s="1276"/>
      <c r="N21" s="1276"/>
      <c r="O21" s="1276"/>
      <c r="P21" s="1276"/>
      <c r="Q21" s="1276"/>
      <c r="R21" s="1276"/>
      <c r="S21" s="1276"/>
      <c r="T21" s="1277"/>
      <c r="U21" s="377"/>
      <c r="V21" s="377"/>
      <c r="W21" s="398"/>
      <c r="X21" s="379"/>
      <c r="Y21" s="379"/>
      <c r="Z21" s="379"/>
      <c r="AA21" s="379"/>
      <c r="AB21" s="379"/>
      <c r="AC21" s="379"/>
      <c r="AD21" s="379"/>
      <c r="AE21" s="379"/>
      <c r="AF21" s="399"/>
      <c r="AG21" s="377"/>
    </row>
    <row r="22" spans="1:33" ht="16.5" customHeight="1" x14ac:dyDescent="0.15">
      <c r="A22" s="377"/>
      <c r="B22" s="385"/>
      <c r="C22" s="1275"/>
      <c r="D22" s="1276"/>
      <c r="E22" s="1276"/>
      <c r="F22" s="1276"/>
      <c r="G22" s="1276"/>
      <c r="H22" s="1276"/>
      <c r="I22" s="1276"/>
      <c r="J22" s="1276"/>
      <c r="K22" s="1276"/>
      <c r="L22" s="1276"/>
      <c r="M22" s="1276"/>
      <c r="N22" s="1276"/>
      <c r="O22" s="1276"/>
      <c r="P22" s="1276"/>
      <c r="Q22" s="1276"/>
      <c r="R22" s="1276"/>
      <c r="S22" s="1276"/>
      <c r="T22" s="1277"/>
      <c r="U22" s="377"/>
      <c r="V22" s="377"/>
      <c r="W22" s="398"/>
      <c r="X22" s="379"/>
      <c r="Y22" s="379"/>
      <c r="Z22" s="379"/>
      <c r="AA22" s="379"/>
      <c r="AB22" s="379"/>
      <c r="AC22" s="379"/>
      <c r="AD22" s="379"/>
      <c r="AE22" s="379"/>
      <c r="AF22" s="399"/>
      <c r="AG22" s="377"/>
    </row>
    <row r="23" spans="1:33" ht="16.5" customHeight="1" x14ac:dyDescent="0.15">
      <c r="A23" s="377"/>
      <c r="B23" s="385"/>
      <c r="C23" s="1275"/>
      <c r="D23" s="1276"/>
      <c r="E23" s="1276"/>
      <c r="F23" s="1276"/>
      <c r="G23" s="1276"/>
      <c r="H23" s="1276"/>
      <c r="I23" s="1276"/>
      <c r="J23" s="1276"/>
      <c r="K23" s="1276"/>
      <c r="L23" s="1276"/>
      <c r="M23" s="1276"/>
      <c r="N23" s="1276"/>
      <c r="O23" s="1276"/>
      <c r="P23" s="1276"/>
      <c r="Q23" s="1276"/>
      <c r="R23" s="1276"/>
      <c r="S23" s="1276"/>
      <c r="T23" s="1277"/>
      <c r="U23" s="377"/>
      <c r="V23" s="377"/>
      <c r="W23" s="398"/>
      <c r="X23" s="379"/>
      <c r="Y23" s="379"/>
      <c r="Z23" s="379"/>
      <c r="AA23" s="379"/>
      <c r="AB23" s="379"/>
      <c r="AC23" s="379"/>
      <c r="AD23" s="379"/>
      <c r="AE23" s="379"/>
      <c r="AF23" s="399"/>
      <c r="AG23" s="377"/>
    </row>
    <row r="24" spans="1:33" ht="16.5" customHeight="1" x14ac:dyDescent="0.15">
      <c r="A24" s="377"/>
      <c r="B24" s="385"/>
      <c r="C24" s="1275"/>
      <c r="D24" s="1276"/>
      <c r="E24" s="1276"/>
      <c r="F24" s="1276"/>
      <c r="G24" s="1276"/>
      <c r="H24" s="1276"/>
      <c r="I24" s="1276"/>
      <c r="J24" s="1276"/>
      <c r="K24" s="1276"/>
      <c r="L24" s="1276"/>
      <c r="M24" s="1276"/>
      <c r="N24" s="1276"/>
      <c r="O24" s="1276"/>
      <c r="P24" s="1276"/>
      <c r="Q24" s="1276"/>
      <c r="R24" s="1276"/>
      <c r="S24" s="1276"/>
      <c r="T24" s="1277"/>
      <c r="U24" s="377"/>
      <c r="V24" s="377"/>
      <c r="W24" s="398"/>
      <c r="X24" s="379"/>
      <c r="Y24" s="379"/>
      <c r="Z24" s="379"/>
      <c r="AA24" s="379"/>
      <c r="AB24" s="379"/>
      <c r="AC24" s="379"/>
      <c r="AD24" s="379"/>
      <c r="AE24" s="379"/>
      <c r="AF24" s="399"/>
      <c r="AG24" s="377"/>
    </row>
    <row r="25" spans="1:33" ht="16.5" customHeight="1" thickBot="1" x14ac:dyDescent="0.2">
      <c r="A25" s="377"/>
      <c r="B25" s="385"/>
      <c r="C25" s="1278"/>
      <c r="D25" s="1279"/>
      <c r="E25" s="1279"/>
      <c r="F25" s="1279"/>
      <c r="G25" s="1279"/>
      <c r="H25" s="1279"/>
      <c r="I25" s="1279"/>
      <c r="J25" s="1279"/>
      <c r="K25" s="1279"/>
      <c r="L25" s="1279"/>
      <c r="M25" s="1279"/>
      <c r="N25" s="1279"/>
      <c r="O25" s="1279"/>
      <c r="P25" s="1279"/>
      <c r="Q25" s="1279"/>
      <c r="R25" s="1279"/>
      <c r="S25" s="1279"/>
      <c r="T25" s="1280"/>
      <c r="U25" s="377"/>
      <c r="V25" s="377"/>
      <c r="W25" s="400"/>
      <c r="X25" s="401"/>
      <c r="Y25" s="401"/>
      <c r="Z25" s="401"/>
      <c r="AA25" s="401"/>
      <c r="AB25" s="401"/>
      <c r="AC25" s="401"/>
      <c r="AD25" s="401"/>
      <c r="AE25" s="401"/>
      <c r="AF25" s="402"/>
      <c r="AG25" s="377"/>
    </row>
    <row r="26" spans="1:33" ht="16.5" customHeight="1" thickTop="1" x14ac:dyDescent="0.15">
      <c r="A26" s="377"/>
      <c r="B26" s="377"/>
      <c r="C26" s="364"/>
      <c r="D26" s="390"/>
      <c r="E26" s="390"/>
      <c r="F26" s="390"/>
      <c r="G26" s="390"/>
      <c r="H26" s="390"/>
      <c r="I26" s="390"/>
      <c r="J26" s="390"/>
      <c r="K26" s="390"/>
      <c r="L26" s="390"/>
      <c r="M26" s="390"/>
      <c r="N26" s="390"/>
      <c r="O26" s="390"/>
      <c r="P26" s="390"/>
      <c r="Q26" s="390"/>
      <c r="R26" s="390"/>
      <c r="S26" s="390"/>
      <c r="T26" s="390"/>
      <c r="U26" s="390"/>
      <c r="V26" s="390"/>
      <c r="W26" s="390"/>
      <c r="X26" s="390"/>
      <c r="Y26" s="390"/>
      <c r="Z26" s="390"/>
      <c r="AA26" s="390"/>
      <c r="AB26" s="390"/>
      <c r="AC26" s="390"/>
      <c r="AD26" s="390"/>
      <c r="AE26" s="390"/>
      <c r="AF26" s="390"/>
      <c r="AG26" s="377"/>
    </row>
    <row r="27" spans="1:33" ht="16.5" customHeight="1" x14ac:dyDescent="0.15">
      <c r="A27" s="403"/>
      <c r="B27" s="403"/>
      <c r="C27" s="61"/>
      <c r="D27" s="403"/>
      <c r="E27" s="403"/>
      <c r="F27" s="403"/>
      <c r="G27" s="403"/>
      <c r="H27" s="403"/>
      <c r="I27" s="403"/>
      <c r="J27" s="403"/>
      <c r="K27" s="403"/>
      <c r="L27" s="403"/>
      <c r="M27" s="403"/>
      <c r="N27" s="403"/>
      <c r="O27" s="403"/>
      <c r="P27" s="403"/>
      <c r="Q27" s="403"/>
      <c r="R27" s="403"/>
      <c r="S27" s="403"/>
      <c r="T27" s="403"/>
      <c r="U27" s="403"/>
      <c r="V27" s="403"/>
      <c r="W27" s="403"/>
      <c r="X27" s="403"/>
      <c r="Y27" s="403"/>
      <c r="Z27" s="403"/>
      <c r="AA27" s="403"/>
      <c r="AB27" s="403"/>
      <c r="AC27" s="403"/>
      <c r="AD27" s="403"/>
      <c r="AE27" s="403"/>
      <c r="AF27" s="403"/>
      <c r="AG27" s="403"/>
    </row>
    <row r="28" spans="1:33" ht="16.5" customHeight="1" x14ac:dyDescent="0.15">
      <c r="A28" s="377"/>
      <c r="B28" s="385"/>
      <c r="C28" s="62"/>
      <c r="D28" s="385"/>
      <c r="E28" s="385"/>
      <c r="F28" s="385"/>
      <c r="G28" s="385"/>
      <c r="H28" s="385"/>
      <c r="I28" s="385"/>
      <c r="J28" s="385"/>
      <c r="K28" s="385"/>
      <c r="L28" s="385"/>
      <c r="M28" s="385"/>
      <c r="N28" s="385"/>
      <c r="O28" s="385"/>
      <c r="P28" s="385"/>
      <c r="Q28" s="385"/>
      <c r="R28" s="385"/>
      <c r="S28" s="385"/>
      <c r="T28" s="385"/>
      <c r="U28" s="385"/>
      <c r="V28" s="385"/>
      <c r="W28" s="385"/>
      <c r="X28" s="385"/>
      <c r="Y28" s="385"/>
      <c r="Z28" s="385"/>
      <c r="AA28" s="385"/>
      <c r="AB28" s="385"/>
      <c r="AC28" s="385"/>
      <c r="AD28" s="385"/>
      <c r="AE28" s="385"/>
      <c r="AF28" s="385"/>
      <c r="AG28" s="385"/>
    </row>
    <row r="29" spans="1:33" ht="16.5" customHeight="1" x14ac:dyDescent="0.15">
      <c r="A29" s="377"/>
      <c r="B29" s="377"/>
      <c r="C29" s="377"/>
      <c r="D29" s="377"/>
      <c r="E29" s="377"/>
      <c r="F29" s="55"/>
      <c r="G29" s="55"/>
      <c r="H29" s="55"/>
      <c r="I29" s="55"/>
      <c r="J29" s="55"/>
      <c r="K29" s="55"/>
      <c r="L29" s="55"/>
      <c r="M29" s="55"/>
      <c r="N29" s="55"/>
      <c r="O29" s="55"/>
      <c r="P29" s="55"/>
      <c r="Q29" s="55"/>
      <c r="R29" s="55"/>
      <c r="S29" s="55"/>
      <c r="T29" s="55"/>
      <c r="U29" s="55"/>
      <c r="V29" s="55"/>
      <c r="W29" s="55"/>
      <c r="X29" s="55"/>
      <c r="Y29" s="55"/>
      <c r="Z29" s="55"/>
      <c r="AA29" s="55"/>
      <c r="AB29" s="55"/>
      <c r="AC29" s="55"/>
      <c r="AD29" s="377"/>
      <c r="AE29" s="377"/>
      <c r="AF29" s="377"/>
      <c r="AG29" s="377"/>
    </row>
    <row r="30" spans="1:33" ht="21.95" customHeight="1" x14ac:dyDescent="0.15">
      <c r="A30" s="377"/>
      <c r="B30" s="377"/>
      <c r="C30" s="1281" t="s">
        <v>537</v>
      </c>
      <c r="D30" s="1281"/>
      <c r="E30" s="1281"/>
      <c r="F30" s="1281"/>
      <c r="G30" s="1281"/>
      <c r="H30" s="1281"/>
      <c r="I30" s="1281"/>
      <c r="J30" s="1281"/>
      <c r="K30" s="1281"/>
      <c r="L30" s="1281"/>
      <c r="M30" s="1281"/>
      <c r="N30" s="1281"/>
      <c r="O30" s="1281"/>
      <c r="P30" s="1281"/>
      <c r="Q30" s="1281"/>
      <c r="R30" s="1281"/>
      <c r="S30" s="1281"/>
      <c r="T30" s="1281"/>
      <c r="U30" s="1281"/>
      <c r="V30" s="1281"/>
      <c r="W30" s="1281"/>
      <c r="X30" s="1281"/>
      <c r="Y30" s="1281"/>
      <c r="Z30" s="1281"/>
      <c r="AA30" s="1281"/>
      <c r="AB30" s="1281"/>
      <c r="AC30" s="1281"/>
      <c r="AD30" s="1281"/>
      <c r="AE30" s="1281"/>
      <c r="AF30" s="1281"/>
      <c r="AG30" s="377"/>
    </row>
    <row r="31" spans="1:33" ht="21.95" customHeight="1" x14ac:dyDescent="0.15">
      <c r="A31" s="377"/>
      <c r="B31" s="377"/>
      <c r="C31" s="1281"/>
      <c r="D31" s="1281"/>
      <c r="E31" s="1281"/>
      <c r="F31" s="1281"/>
      <c r="G31" s="1281"/>
      <c r="H31" s="1281"/>
      <c r="I31" s="1281"/>
      <c r="J31" s="1281"/>
      <c r="K31" s="1281"/>
      <c r="L31" s="1281"/>
      <c r="M31" s="1281"/>
      <c r="N31" s="1281"/>
      <c r="O31" s="1281"/>
      <c r="P31" s="1281"/>
      <c r="Q31" s="1281"/>
      <c r="R31" s="1281"/>
      <c r="S31" s="1281"/>
      <c r="T31" s="1281"/>
      <c r="U31" s="1281"/>
      <c r="V31" s="1281"/>
      <c r="W31" s="1281"/>
      <c r="X31" s="1281"/>
      <c r="Y31" s="1281"/>
      <c r="Z31" s="1281"/>
      <c r="AA31" s="1281"/>
      <c r="AB31" s="1281"/>
      <c r="AC31" s="1281"/>
      <c r="AD31" s="1281"/>
      <c r="AE31" s="1281"/>
      <c r="AF31" s="1281"/>
      <c r="AG31" s="377"/>
    </row>
    <row r="32" spans="1:33" ht="21.95" customHeight="1" x14ac:dyDescent="0.15">
      <c r="A32" s="377"/>
      <c r="B32" s="377"/>
      <c r="C32" s="1281"/>
      <c r="D32" s="1281"/>
      <c r="E32" s="1281"/>
      <c r="F32" s="1281"/>
      <c r="G32" s="1281"/>
      <c r="H32" s="1281"/>
      <c r="I32" s="1281"/>
      <c r="J32" s="1281"/>
      <c r="K32" s="1281"/>
      <c r="L32" s="1281"/>
      <c r="M32" s="1281"/>
      <c r="N32" s="1281"/>
      <c r="O32" s="1281"/>
      <c r="P32" s="1281"/>
      <c r="Q32" s="1281"/>
      <c r="R32" s="1281"/>
      <c r="S32" s="1281"/>
      <c r="T32" s="1281"/>
      <c r="U32" s="1281"/>
      <c r="V32" s="1281"/>
      <c r="W32" s="1281"/>
      <c r="X32" s="1281"/>
      <c r="Y32" s="1281"/>
      <c r="Z32" s="1281"/>
      <c r="AA32" s="1281"/>
      <c r="AB32" s="1281"/>
      <c r="AC32" s="1281"/>
      <c r="AD32" s="1281"/>
      <c r="AE32" s="1281"/>
      <c r="AF32" s="1281"/>
      <c r="AG32" s="377"/>
    </row>
    <row r="33" spans="1:33" ht="21.95" customHeight="1" x14ac:dyDescent="0.15">
      <c r="A33" s="377"/>
      <c r="B33" s="377"/>
      <c r="C33" s="1281"/>
      <c r="D33" s="1281"/>
      <c r="E33" s="1281"/>
      <c r="F33" s="1281"/>
      <c r="G33" s="1281"/>
      <c r="H33" s="1281"/>
      <c r="I33" s="1281"/>
      <c r="J33" s="1281"/>
      <c r="K33" s="1281"/>
      <c r="L33" s="1281"/>
      <c r="M33" s="1281"/>
      <c r="N33" s="1281"/>
      <c r="O33" s="1281"/>
      <c r="P33" s="1281"/>
      <c r="Q33" s="1281"/>
      <c r="R33" s="1281"/>
      <c r="S33" s="1281"/>
      <c r="T33" s="1281"/>
      <c r="U33" s="1281"/>
      <c r="V33" s="1281"/>
      <c r="W33" s="1281"/>
      <c r="X33" s="1281"/>
      <c r="Y33" s="1281"/>
      <c r="Z33" s="1281"/>
      <c r="AA33" s="1281"/>
      <c r="AB33" s="1281"/>
      <c r="AC33" s="1281"/>
      <c r="AD33" s="1281"/>
      <c r="AE33" s="1281"/>
      <c r="AF33" s="1281"/>
      <c r="AG33" s="377"/>
    </row>
    <row r="34" spans="1:33" ht="21.95" customHeight="1" x14ac:dyDescent="0.15">
      <c r="A34" s="377"/>
      <c r="B34" s="377"/>
      <c r="C34" s="1281"/>
      <c r="D34" s="1281"/>
      <c r="E34" s="1281"/>
      <c r="F34" s="1281"/>
      <c r="G34" s="1281"/>
      <c r="H34" s="1281"/>
      <c r="I34" s="1281"/>
      <c r="J34" s="1281"/>
      <c r="K34" s="1281"/>
      <c r="L34" s="1281"/>
      <c r="M34" s="1281"/>
      <c r="N34" s="1281"/>
      <c r="O34" s="1281"/>
      <c r="P34" s="1281"/>
      <c r="Q34" s="1281"/>
      <c r="R34" s="1281"/>
      <c r="S34" s="1281"/>
      <c r="T34" s="1281"/>
      <c r="U34" s="1281"/>
      <c r="V34" s="1281"/>
      <c r="W34" s="1281"/>
      <c r="X34" s="1281"/>
      <c r="Y34" s="1281"/>
      <c r="Z34" s="1281"/>
      <c r="AA34" s="1281"/>
      <c r="AB34" s="1281"/>
      <c r="AC34" s="1281"/>
      <c r="AD34" s="1281"/>
      <c r="AE34" s="1281"/>
      <c r="AF34" s="1281"/>
      <c r="AG34" s="377"/>
    </row>
    <row r="35" spans="1:33" ht="21.95" customHeight="1" x14ac:dyDescent="0.15">
      <c r="A35" s="377"/>
      <c r="B35" s="377"/>
      <c r="C35" s="1281"/>
      <c r="D35" s="1281"/>
      <c r="E35" s="1281"/>
      <c r="F35" s="1281"/>
      <c r="G35" s="1281"/>
      <c r="H35" s="1281"/>
      <c r="I35" s="1281"/>
      <c r="J35" s="1281"/>
      <c r="K35" s="1281"/>
      <c r="L35" s="1281"/>
      <c r="M35" s="1281"/>
      <c r="N35" s="1281"/>
      <c r="O35" s="1281"/>
      <c r="P35" s="1281"/>
      <c r="Q35" s="1281"/>
      <c r="R35" s="1281"/>
      <c r="S35" s="1281"/>
      <c r="T35" s="1281"/>
      <c r="U35" s="1281"/>
      <c r="V35" s="1281"/>
      <c r="W35" s="1281"/>
      <c r="X35" s="1281"/>
      <c r="Y35" s="1281"/>
      <c r="Z35" s="1281"/>
      <c r="AA35" s="1281"/>
      <c r="AB35" s="1281"/>
      <c r="AC35" s="1281"/>
      <c r="AD35" s="1281"/>
      <c r="AE35" s="1281"/>
      <c r="AF35" s="1281"/>
      <c r="AG35" s="377"/>
    </row>
    <row r="36" spans="1:33" ht="16.5" customHeight="1" x14ac:dyDescent="0.15">
      <c r="A36" s="377"/>
      <c r="B36" s="377"/>
      <c r="C36" s="1281"/>
      <c r="D36" s="1281"/>
      <c r="E36" s="1281"/>
      <c r="F36" s="1281"/>
      <c r="G36" s="1281"/>
      <c r="H36" s="1281"/>
      <c r="I36" s="1281"/>
      <c r="J36" s="1281"/>
      <c r="K36" s="1281"/>
      <c r="L36" s="1281"/>
      <c r="M36" s="1281"/>
      <c r="N36" s="1281"/>
      <c r="O36" s="1281"/>
      <c r="P36" s="1281"/>
      <c r="Q36" s="1281"/>
      <c r="R36" s="1281"/>
      <c r="S36" s="1281"/>
      <c r="T36" s="1281"/>
      <c r="U36" s="1281"/>
      <c r="V36" s="1281"/>
      <c r="W36" s="1281"/>
      <c r="X36" s="1281"/>
      <c r="Y36" s="1281"/>
      <c r="Z36" s="1281"/>
      <c r="AA36" s="1281"/>
      <c r="AB36" s="1281"/>
      <c r="AC36" s="1281"/>
      <c r="AD36" s="1281"/>
      <c r="AE36" s="1281"/>
      <c r="AF36" s="1281"/>
      <c r="AG36" s="377"/>
    </row>
    <row r="37" spans="1:33" ht="16.5" customHeight="1" x14ac:dyDescent="0.15">
      <c r="A37" s="377"/>
      <c r="B37" s="377"/>
      <c r="C37" s="1281"/>
      <c r="D37" s="1281"/>
      <c r="E37" s="1281"/>
      <c r="F37" s="1281"/>
      <c r="G37" s="1281"/>
      <c r="H37" s="1281"/>
      <c r="I37" s="1281"/>
      <c r="J37" s="1281"/>
      <c r="K37" s="1281"/>
      <c r="L37" s="1281"/>
      <c r="M37" s="1281"/>
      <c r="N37" s="1281"/>
      <c r="O37" s="1281"/>
      <c r="P37" s="1281"/>
      <c r="Q37" s="1281"/>
      <c r="R37" s="1281"/>
      <c r="S37" s="1281"/>
      <c r="T37" s="1281"/>
      <c r="U37" s="1281"/>
      <c r="V37" s="1281"/>
      <c r="W37" s="1281"/>
      <c r="X37" s="1281"/>
      <c r="Y37" s="1281"/>
      <c r="Z37" s="1281"/>
      <c r="AA37" s="1281"/>
      <c r="AB37" s="1281"/>
      <c r="AC37" s="1281"/>
      <c r="AD37" s="1281"/>
      <c r="AE37" s="1281"/>
      <c r="AF37" s="1281"/>
      <c r="AG37" s="377"/>
    </row>
    <row r="38" spans="1:33" ht="16.5" customHeight="1" x14ac:dyDescent="0.15">
      <c r="A38" s="377"/>
      <c r="B38" s="377"/>
      <c r="C38" s="1281"/>
      <c r="D38" s="1281"/>
      <c r="E38" s="1281"/>
      <c r="F38" s="1281"/>
      <c r="G38" s="1281"/>
      <c r="H38" s="1281"/>
      <c r="I38" s="1281"/>
      <c r="J38" s="1281"/>
      <c r="K38" s="1281"/>
      <c r="L38" s="1281"/>
      <c r="M38" s="1281"/>
      <c r="N38" s="1281"/>
      <c r="O38" s="1281"/>
      <c r="P38" s="1281"/>
      <c r="Q38" s="1281"/>
      <c r="R38" s="1281"/>
      <c r="S38" s="1281"/>
      <c r="T38" s="1281"/>
      <c r="U38" s="1281"/>
      <c r="V38" s="1281"/>
      <c r="W38" s="1281"/>
      <c r="X38" s="1281"/>
      <c r="Y38" s="1281"/>
      <c r="Z38" s="1281"/>
      <c r="AA38" s="1281"/>
      <c r="AB38" s="1281"/>
      <c r="AC38" s="1281"/>
      <c r="AD38" s="1281"/>
      <c r="AE38" s="1281"/>
      <c r="AF38" s="1281"/>
      <c r="AG38" s="377"/>
    </row>
    <row r="39" spans="1:33" ht="16.5" customHeight="1" x14ac:dyDescent="0.15">
      <c r="A39" s="377"/>
      <c r="B39" s="377"/>
      <c r="C39" s="1281"/>
      <c r="D39" s="1281"/>
      <c r="E39" s="1281"/>
      <c r="F39" s="1281"/>
      <c r="G39" s="1281"/>
      <c r="H39" s="1281"/>
      <c r="I39" s="1281"/>
      <c r="J39" s="1281"/>
      <c r="K39" s="1281"/>
      <c r="L39" s="1281"/>
      <c r="M39" s="1281"/>
      <c r="N39" s="1281"/>
      <c r="O39" s="1281"/>
      <c r="P39" s="1281"/>
      <c r="Q39" s="1281"/>
      <c r="R39" s="1281"/>
      <c r="S39" s="1281"/>
      <c r="T39" s="1281"/>
      <c r="U39" s="1281"/>
      <c r="V39" s="1281"/>
      <c r="W39" s="1281"/>
      <c r="X39" s="1281"/>
      <c r="Y39" s="1281"/>
      <c r="Z39" s="1281"/>
      <c r="AA39" s="1281"/>
      <c r="AB39" s="1281"/>
      <c r="AC39" s="1281"/>
      <c r="AD39" s="1281"/>
      <c r="AE39" s="1281"/>
      <c r="AF39" s="1281"/>
      <c r="AG39" s="377"/>
    </row>
    <row r="40" spans="1:33" ht="16.5" customHeight="1" x14ac:dyDescent="0.15">
      <c r="A40" s="377"/>
      <c r="B40" s="377"/>
      <c r="C40" s="1281"/>
      <c r="D40" s="1281"/>
      <c r="E40" s="1281"/>
      <c r="F40" s="1281"/>
      <c r="G40" s="1281"/>
      <c r="H40" s="1281"/>
      <c r="I40" s="1281"/>
      <c r="J40" s="1281"/>
      <c r="K40" s="1281"/>
      <c r="L40" s="1281"/>
      <c r="M40" s="1281"/>
      <c r="N40" s="1281"/>
      <c r="O40" s="1281"/>
      <c r="P40" s="1281"/>
      <c r="Q40" s="1281"/>
      <c r="R40" s="1281"/>
      <c r="S40" s="1281"/>
      <c r="T40" s="1281"/>
      <c r="U40" s="1281"/>
      <c r="V40" s="1281"/>
      <c r="W40" s="1281"/>
      <c r="X40" s="1281"/>
      <c r="Y40" s="1281"/>
      <c r="Z40" s="1281"/>
      <c r="AA40" s="1281"/>
      <c r="AB40" s="1281"/>
      <c r="AC40" s="1281"/>
      <c r="AD40" s="1281"/>
      <c r="AE40" s="1281"/>
      <c r="AF40" s="1281"/>
      <c r="AG40" s="377"/>
    </row>
    <row r="41" spans="1:33" ht="16.5" customHeight="1" x14ac:dyDescent="0.15">
      <c r="A41" s="377"/>
      <c r="B41" s="377"/>
      <c r="C41" s="1281"/>
      <c r="D41" s="1281"/>
      <c r="E41" s="1281"/>
      <c r="F41" s="1281"/>
      <c r="G41" s="1281"/>
      <c r="H41" s="1281"/>
      <c r="I41" s="1281"/>
      <c r="J41" s="1281"/>
      <c r="K41" s="1281"/>
      <c r="L41" s="1281"/>
      <c r="M41" s="1281"/>
      <c r="N41" s="1281"/>
      <c r="O41" s="1281"/>
      <c r="P41" s="1281"/>
      <c r="Q41" s="1281"/>
      <c r="R41" s="1281"/>
      <c r="S41" s="1281"/>
      <c r="T41" s="1281"/>
      <c r="U41" s="1281"/>
      <c r="V41" s="1281"/>
      <c r="W41" s="1281"/>
      <c r="X41" s="1281"/>
      <c r="Y41" s="1281"/>
      <c r="Z41" s="1281"/>
      <c r="AA41" s="1281"/>
      <c r="AB41" s="1281"/>
      <c r="AC41" s="1281"/>
      <c r="AD41" s="1281"/>
      <c r="AE41" s="1281"/>
      <c r="AF41" s="1281"/>
      <c r="AG41" s="377"/>
    </row>
    <row r="42" spans="1:33" ht="16.5" customHeight="1" x14ac:dyDescent="0.15">
      <c r="A42" s="377"/>
      <c r="B42" s="377"/>
      <c r="C42" s="1281"/>
      <c r="D42" s="1281"/>
      <c r="E42" s="1281"/>
      <c r="F42" s="1281"/>
      <c r="G42" s="1281"/>
      <c r="H42" s="1281"/>
      <c r="I42" s="1281"/>
      <c r="J42" s="1281"/>
      <c r="K42" s="1281"/>
      <c r="L42" s="1281"/>
      <c r="M42" s="1281"/>
      <c r="N42" s="1281"/>
      <c r="O42" s="1281"/>
      <c r="P42" s="1281"/>
      <c r="Q42" s="1281"/>
      <c r="R42" s="1281"/>
      <c r="S42" s="1281"/>
      <c r="T42" s="1281"/>
      <c r="U42" s="1281"/>
      <c r="V42" s="1281"/>
      <c r="W42" s="1281"/>
      <c r="X42" s="1281"/>
      <c r="Y42" s="1281"/>
      <c r="Z42" s="1281"/>
      <c r="AA42" s="1281"/>
      <c r="AB42" s="1281"/>
      <c r="AC42" s="1281"/>
      <c r="AD42" s="1281"/>
      <c r="AE42" s="1281"/>
      <c r="AF42" s="1281"/>
      <c r="AG42" s="377"/>
    </row>
    <row r="43" spans="1:33" ht="16.5" customHeight="1" x14ac:dyDescent="0.15">
      <c r="A43" s="377"/>
      <c r="B43" s="377"/>
      <c r="C43" s="1281"/>
      <c r="D43" s="1281"/>
      <c r="E43" s="1281"/>
      <c r="F43" s="1281"/>
      <c r="G43" s="1281"/>
      <c r="H43" s="1281"/>
      <c r="I43" s="1281"/>
      <c r="J43" s="1281"/>
      <c r="K43" s="1281"/>
      <c r="L43" s="1281"/>
      <c r="M43" s="1281"/>
      <c r="N43" s="1281"/>
      <c r="O43" s="1281"/>
      <c r="P43" s="1281"/>
      <c r="Q43" s="1281"/>
      <c r="R43" s="1281"/>
      <c r="S43" s="1281"/>
      <c r="T43" s="1281"/>
      <c r="U43" s="1281"/>
      <c r="V43" s="1281"/>
      <c r="W43" s="1281"/>
      <c r="X43" s="1281"/>
      <c r="Y43" s="1281"/>
      <c r="Z43" s="1281"/>
      <c r="AA43" s="1281"/>
      <c r="AB43" s="1281"/>
      <c r="AC43" s="1281"/>
      <c r="AD43" s="1281"/>
      <c r="AE43" s="1281"/>
      <c r="AF43" s="1281"/>
      <c r="AG43" s="377"/>
    </row>
    <row r="44" spans="1:33" ht="16.5" customHeight="1" x14ac:dyDescent="0.15">
      <c r="A44" s="377"/>
      <c r="B44" s="377"/>
      <c r="C44" s="1281"/>
      <c r="D44" s="1281"/>
      <c r="E44" s="1281"/>
      <c r="F44" s="1281"/>
      <c r="G44" s="1281"/>
      <c r="H44" s="1281"/>
      <c r="I44" s="1281"/>
      <c r="J44" s="1281"/>
      <c r="K44" s="1281"/>
      <c r="L44" s="1281"/>
      <c r="M44" s="1281"/>
      <c r="N44" s="1281"/>
      <c r="O44" s="1281"/>
      <c r="P44" s="1281"/>
      <c r="Q44" s="1281"/>
      <c r="R44" s="1281"/>
      <c r="S44" s="1281"/>
      <c r="T44" s="1281"/>
      <c r="U44" s="1281"/>
      <c r="V44" s="1281"/>
      <c r="W44" s="1281"/>
      <c r="X44" s="1281"/>
      <c r="Y44" s="1281"/>
      <c r="Z44" s="1281"/>
      <c r="AA44" s="1281"/>
      <c r="AB44" s="1281"/>
      <c r="AC44" s="1281"/>
      <c r="AD44" s="1281"/>
      <c r="AE44" s="1281"/>
      <c r="AF44" s="1281"/>
      <c r="AG44" s="377"/>
    </row>
    <row r="45" spans="1:33" ht="16.5" customHeight="1" x14ac:dyDescent="0.15">
      <c r="A45" s="377"/>
      <c r="B45" s="377"/>
      <c r="C45" s="1281"/>
      <c r="D45" s="1281"/>
      <c r="E45" s="1281"/>
      <c r="F45" s="1281"/>
      <c r="G45" s="1281"/>
      <c r="H45" s="1281"/>
      <c r="I45" s="1281"/>
      <c r="J45" s="1281"/>
      <c r="K45" s="1281"/>
      <c r="L45" s="1281"/>
      <c r="M45" s="1281"/>
      <c r="N45" s="1281"/>
      <c r="O45" s="1281"/>
      <c r="P45" s="1281"/>
      <c r="Q45" s="1281"/>
      <c r="R45" s="1281"/>
      <c r="S45" s="1281"/>
      <c r="T45" s="1281"/>
      <c r="U45" s="1281"/>
      <c r="V45" s="1281"/>
      <c r="W45" s="1281"/>
      <c r="X45" s="1281"/>
      <c r="Y45" s="1281"/>
      <c r="Z45" s="1281"/>
      <c r="AA45" s="1281"/>
      <c r="AB45" s="1281"/>
      <c r="AC45" s="1281"/>
      <c r="AD45" s="1281"/>
      <c r="AE45" s="1281"/>
      <c r="AF45" s="1281"/>
      <c r="AG45" s="377"/>
    </row>
  </sheetData>
  <sheetProtection algorithmName="SHA-512" hashValue="BdHr35eDZoOdEPWyhAFBVkWuWdAhzPgERqHcN4/2PUYmwVYsnP6gCwI3sBnAvwv373xOBx2OLSITU7Hy91/99Q==" saltValue="Kk3yZeqpeIvVWYUMna9Uiw==" spinCount="100000" sheet="1" objects="1" scenarios="1"/>
  <mergeCells count="11">
    <mergeCell ref="C15:N16"/>
    <mergeCell ref="W17:AF17"/>
    <mergeCell ref="C18:T25"/>
    <mergeCell ref="C30:AF45"/>
    <mergeCell ref="W1:AA1"/>
    <mergeCell ref="AB1:AG1"/>
    <mergeCell ref="F3:AE7"/>
    <mergeCell ref="F9:K10"/>
    <mergeCell ref="L9:AD10"/>
    <mergeCell ref="C12:AG12"/>
    <mergeCell ref="C13:AG14"/>
  </mergeCells>
  <phoneticPr fontId="2"/>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K39"/>
  <sheetViews>
    <sheetView showGridLines="0" zoomScaleNormal="100" workbookViewId="0">
      <selection sqref="A1:AI1"/>
    </sheetView>
  </sheetViews>
  <sheetFormatPr defaultColWidth="2.5" defaultRowHeight="13.5" x14ac:dyDescent="0.15"/>
  <cols>
    <col min="1" max="7" width="2.5" style="362"/>
    <col min="8" max="8" width="2.5" style="362" customWidth="1"/>
    <col min="9" max="36" width="2.5" style="362"/>
    <col min="37" max="37" width="0" style="362" hidden="1" customWidth="1"/>
    <col min="38" max="16384" width="2.5" style="362"/>
  </cols>
  <sheetData>
    <row r="1" spans="1:37" ht="27" customHeight="1" x14ac:dyDescent="0.15">
      <c r="A1" s="1295" t="s">
        <v>416</v>
      </c>
      <c r="B1" s="1295"/>
      <c r="C1" s="1295"/>
      <c r="D1" s="1295"/>
      <c r="E1" s="1295"/>
      <c r="F1" s="1295"/>
      <c r="G1" s="1295"/>
      <c r="H1" s="1295"/>
      <c r="I1" s="1295"/>
      <c r="J1" s="1295"/>
      <c r="K1" s="1295"/>
      <c r="L1" s="1295"/>
      <c r="M1" s="1295"/>
      <c r="N1" s="1295"/>
      <c r="O1" s="1295"/>
      <c r="P1" s="1295"/>
      <c r="Q1" s="1295"/>
      <c r="R1" s="1295"/>
      <c r="S1" s="1295"/>
      <c r="T1" s="1295"/>
      <c r="U1" s="1295"/>
      <c r="V1" s="1295"/>
      <c r="W1" s="1295"/>
      <c r="X1" s="1295"/>
      <c r="Y1" s="1295"/>
      <c r="Z1" s="1295"/>
      <c r="AA1" s="1295"/>
      <c r="AB1" s="1295"/>
      <c r="AC1" s="1295"/>
      <c r="AD1" s="1295"/>
      <c r="AE1" s="1295"/>
      <c r="AF1" s="1295"/>
      <c r="AG1" s="1295"/>
      <c r="AH1" s="1295"/>
      <c r="AI1" s="1295"/>
    </row>
    <row r="2" spans="1:37" ht="15" customHeight="1" x14ac:dyDescent="0.15"/>
    <row r="3" spans="1:37" ht="75" customHeight="1" x14ac:dyDescent="0.15">
      <c r="B3" s="1290" t="s">
        <v>531</v>
      </c>
      <c r="C3" s="1290"/>
      <c r="D3" s="1290"/>
      <c r="E3" s="1290"/>
      <c r="F3" s="1290"/>
      <c r="G3" s="1290"/>
      <c r="H3" s="1290"/>
      <c r="I3" s="1290"/>
      <c r="J3" s="1290"/>
      <c r="K3" s="1290"/>
      <c r="L3" s="1290"/>
      <c r="M3" s="1290"/>
      <c r="N3" s="1290"/>
      <c r="O3" s="1290"/>
      <c r="P3" s="1290"/>
      <c r="Q3" s="1290"/>
      <c r="R3" s="1290"/>
      <c r="S3" s="1290"/>
      <c r="T3" s="1290"/>
      <c r="U3" s="1290"/>
      <c r="V3" s="1290"/>
      <c r="W3" s="1290"/>
      <c r="X3" s="1290"/>
      <c r="Y3" s="1290"/>
      <c r="Z3" s="1290"/>
      <c r="AA3" s="1290"/>
      <c r="AB3" s="1290"/>
      <c r="AC3" s="1290"/>
      <c r="AD3" s="1290"/>
      <c r="AE3" s="1290"/>
      <c r="AF3" s="1290"/>
      <c r="AG3" s="1290"/>
      <c r="AH3" s="1290"/>
    </row>
    <row r="4" spans="1:37" ht="15" customHeight="1" x14ac:dyDescent="0.15"/>
    <row r="5" spans="1:37" ht="15" customHeight="1" x14ac:dyDescent="0.15">
      <c r="A5" s="362" t="s">
        <v>417</v>
      </c>
    </row>
    <row r="6" spans="1:37" ht="20.100000000000001" customHeight="1" x14ac:dyDescent="0.15">
      <c r="B6" s="1296" t="s">
        <v>418</v>
      </c>
      <c r="C6" s="1296"/>
      <c r="D6" s="1296"/>
      <c r="E6" s="1296"/>
      <c r="F6" s="1296"/>
      <c r="G6" s="1296"/>
      <c r="H6" s="1297" t="str">
        <f>IF(tourokukbn="","入力シートに本社・支店等（商号又は名称）を入力してください",IF(tourokukbn=1,IF(headofficename="","",headofficename),IF(branchname="","",branchname)))</f>
        <v>入力シートに本社・支店等（商号又は名称）を入力してください</v>
      </c>
      <c r="I6" s="1297"/>
      <c r="J6" s="1297"/>
      <c r="K6" s="1297"/>
      <c r="L6" s="1297"/>
      <c r="M6" s="1297"/>
      <c r="N6" s="1297"/>
      <c r="O6" s="1297"/>
      <c r="P6" s="1297"/>
      <c r="Q6" s="1297"/>
      <c r="R6" s="1297"/>
      <c r="S6" s="1297"/>
      <c r="T6" s="1297"/>
      <c r="U6" s="1297"/>
      <c r="V6" s="1297"/>
      <c r="W6" s="1297"/>
      <c r="X6" s="1297"/>
      <c r="Y6" s="1297"/>
      <c r="Z6" s="1297"/>
      <c r="AA6" s="1297"/>
      <c r="AB6" s="1297"/>
      <c r="AC6" s="1297"/>
      <c r="AD6" s="1297"/>
      <c r="AE6" s="1297"/>
      <c r="AF6" s="1297"/>
      <c r="AG6" s="1297"/>
      <c r="AH6" s="1297"/>
    </row>
    <row r="7" spans="1:37" ht="20.100000000000001" customHeight="1" x14ac:dyDescent="0.15">
      <c r="B7" s="1296" t="s">
        <v>419</v>
      </c>
      <c r="C7" s="1296"/>
      <c r="D7" s="1296"/>
      <c r="E7" s="1296"/>
      <c r="F7" s="1296"/>
      <c r="G7" s="1296"/>
      <c r="H7" s="1298" t="str">
        <f>IF(id="","入力シートに登録番号を入力してください",id)</f>
        <v>入力シートに登録番号を入力してください</v>
      </c>
      <c r="I7" s="1299"/>
      <c r="J7" s="1299"/>
      <c r="K7" s="1299"/>
      <c r="L7" s="1299"/>
      <c r="M7" s="1299"/>
      <c r="N7" s="1299"/>
      <c r="O7" s="1299"/>
      <c r="P7" s="1299"/>
      <c r="Q7" s="1299"/>
      <c r="R7" s="1299"/>
      <c r="S7" s="1299"/>
      <c r="T7" s="1299"/>
      <c r="U7" s="1300"/>
    </row>
    <row r="8" spans="1:37" ht="15" customHeight="1" x14ac:dyDescent="0.15"/>
    <row r="9" spans="1:37" ht="15" customHeight="1" x14ac:dyDescent="0.15">
      <c r="A9" s="362" t="s">
        <v>420</v>
      </c>
    </row>
    <row r="10" spans="1:37" ht="15" customHeight="1" x14ac:dyDescent="0.15">
      <c r="B10" s="362" t="s">
        <v>421</v>
      </c>
    </row>
    <row r="11" spans="1:37" ht="15" customHeight="1" x14ac:dyDescent="0.15"/>
    <row r="12" spans="1:37" ht="15" customHeight="1" x14ac:dyDescent="0.15">
      <c r="A12" s="362" t="s">
        <v>422</v>
      </c>
      <c r="D12" s="362" t="s">
        <v>423</v>
      </c>
    </row>
    <row r="13" spans="1:37" ht="15" customHeight="1" x14ac:dyDescent="0.15">
      <c r="B13" s="411" t="s">
        <v>272</v>
      </c>
      <c r="C13" s="362" t="s">
        <v>424</v>
      </c>
      <c r="AK13" s="362" t="s">
        <v>425</v>
      </c>
    </row>
    <row r="14" spans="1:37" ht="15" customHeight="1" x14ac:dyDescent="0.15">
      <c r="B14" s="411" t="s">
        <v>272</v>
      </c>
      <c r="C14" s="362" t="s">
        <v>426</v>
      </c>
      <c r="AK14" s="362" t="s">
        <v>427</v>
      </c>
    </row>
    <row r="15" spans="1:37" ht="15" customHeight="1" x14ac:dyDescent="0.15"/>
    <row r="16" spans="1:37" ht="15" customHeight="1" x14ac:dyDescent="0.15">
      <c r="A16" s="362" t="s">
        <v>428</v>
      </c>
      <c r="D16" s="362" t="s">
        <v>466</v>
      </c>
    </row>
    <row r="17" spans="1:34" ht="15" customHeight="1" x14ac:dyDescent="0.15">
      <c r="B17" s="411" t="s">
        <v>272</v>
      </c>
      <c r="C17" s="362" t="s">
        <v>429</v>
      </c>
      <c r="G17" s="362" t="s">
        <v>430</v>
      </c>
    </row>
    <row r="18" spans="1:34" ht="15" customHeight="1" x14ac:dyDescent="0.15">
      <c r="B18" s="411" t="s">
        <v>272</v>
      </c>
      <c r="C18" s="362" t="s">
        <v>431</v>
      </c>
      <c r="G18" s="362" t="s">
        <v>432</v>
      </c>
    </row>
    <row r="19" spans="1:34" ht="15" customHeight="1" x14ac:dyDescent="0.15"/>
    <row r="20" spans="1:34" ht="15" customHeight="1" x14ac:dyDescent="0.15">
      <c r="A20" s="362" t="s">
        <v>433</v>
      </c>
      <c r="D20" s="362" t="s">
        <v>434</v>
      </c>
    </row>
    <row r="21" spans="1:34" ht="15" customHeight="1" x14ac:dyDescent="0.15">
      <c r="D21" s="362" t="s">
        <v>435</v>
      </c>
    </row>
    <row r="22" spans="1:34" ht="15" customHeight="1" x14ac:dyDescent="0.15">
      <c r="B22" s="411" t="s">
        <v>272</v>
      </c>
      <c r="C22" s="362" t="s">
        <v>438</v>
      </c>
    </row>
    <row r="23" spans="1:34" ht="15" customHeight="1" x14ac:dyDescent="0.15">
      <c r="B23" s="411" t="s">
        <v>272</v>
      </c>
      <c r="C23" s="362" t="s">
        <v>439</v>
      </c>
    </row>
    <row r="24" spans="1:34" ht="15" customHeight="1" x14ac:dyDescent="0.15">
      <c r="B24" s="411" t="s">
        <v>272</v>
      </c>
      <c r="C24" s="404" t="s">
        <v>436</v>
      </c>
    </row>
    <row r="25" spans="1:34" ht="15" customHeight="1" x14ac:dyDescent="0.15">
      <c r="B25" s="411" t="s">
        <v>272</v>
      </c>
      <c r="C25" s="404" t="s">
        <v>437</v>
      </c>
    </row>
    <row r="26" spans="1:34" ht="15" customHeight="1" x14ac:dyDescent="0.15">
      <c r="B26" s="411" t="s">
        <v>272</v>
      </c>
      <c r="C26" s="362" t="s">
        <v>440</v>
      </c>
    </row>
    <row r="27" spans="1:34" ht="30" customHeight="1" x14ac:dyDescent="0.15">
      <c r="B27" s="412" t="s">
        <v>272</v>
      </c>
      <c r="C27" s="1290" t="s">
        <v>441</v>
      </c>
      <c r="D27" s="1290"/>
      <c r="E27" s="1290"/>
      <c r="F27" s="1290"/>
      <c r="G27" s="1290"/>
      <c r="H27" s="1290"/>
      <c r="I27" s="1290"/>
      <c r="J27" s="1290"/>
      <c r="K27" s="1290"/>
      <c r="L27" s="1290"/>
      <c r="M27" s="1290"/>
      <c r="N27" s="1290"/>
      <c r="O27" s="1290"/>
      <c r="P27" s="1290"/>
      <c r="Q27" s="1290"/>
      <c r="R27" s="1290"/>
      <c r="S27" s="1290"/>
      <c r="T27" s="1290"/>
      <c r="U27" s="1290"/>
      <c r="V27" s="1290"/>
      <c r="W27" s="1290"/>
      <c r="X27" s="1290"/>
      <c r="Y27" s="1290"/>
      <c r="Z27" s="1290"/>
      <c r="AA27" s="1290"/>
      <c r="AB27" s="1290"/>
      <c r="AC27" s="1290"/>
      <c r="AD27" s="1290"/>
      <c r="AE27" s="1290"/>
      <c r="AF27" s="1290"/>
      <c r="AG27" s="1290"/>
      <c r="AH27" s="1290"/>
    </row>
    <row r="28" spans="1:34" x14ac:dyDescent="0.15">
      <c r="B28" s="411" t="s">
        <v>272</v>
      </c>
      <c r="C28" s="362" t="s">
        <v>450</v>
      </c>
    </row>
    <row r="29" spans="1:34" ht="45" customHeight="1" x14ac:dyDescent="0.15">
      <c r="B29" s="1291"/>
      <c r="C29" s="1292"/>
      <c r="D29" s="1292"/>
      <c r="E29" s="1292"/>
      <c r="F29" s="1292"/>
      <c r="G29" s="1292"/>
      <c r="H29" s="1292"/>
      <c r="I29" s="1292"/>
      <c r="J29" s="1292"/>
      <c r="K29" s="1292"/>
      <c r="L29" s="1292"/>
      <c r="M29" s="1292"/>
      <c r="N29" s="1292"/>
      <c r="O29" s="1292"/>
      <c r="P29" s="1292"/>
      <c r="Q29" s="1292"/>
      <c r="R29" s="1292"/>
      <c r="S29" s="1292"/>
      <c r="T29" s="1292"/>
      <c r="U29" s="1292"/>
      <c r="V29" s="1292"/>
      <c r="W29" s="1292"/>
      <c r="X29" s="1292"/>
      <c r="Y29" s="1292"/>
      <c r="Z29" s="1292"/>
      <c r="AA29" s="1292"/>
      <c r="AB29" s="1292"/>
      <c r="AC29" s="1292"/>
      <c r="AD29" s="1292"/>
      <c r="AE29" s="1292"/>
      <c r="AF29" s="1292"/>
      <c r="AG29" s="1292"/>
      <c r="AH29" s="1293"/>
    </row>
    <row r="30" spans="1:34" ht="15" customHeight="1" x14ac:dyDescent="0.15"/>
    <row r="31" spans="1:34" ht="15" customHeight="1" x14ac:dyDescent="0.15">
      <c r="A31" s="362" t="s">
        <v>442</v>
      </c>
      <c r="D31" s="362" t="s">
        <v>443</v>
      </c>
    </row>
    <row r="32" spans="1:34" ht="15" customHeight="1" x14ac:dyDescent="0.15">
      <c r="B32" s="411" t="s">
        <v>272</v>
      </c>
      <c r="C32" s="362" t="s">
        <v>444</v>
      </c>
    </row>
    <row r="33" spans="1:34" ht="15" customHeight="1" x14ac:dyDescent="0.15">
      <c r="B33" s="411" t="s">
        <v>272</v>
      </c>
      <c r="C33" s="362" t="s">
        <v>445</v>
      </c>
    </row>
    <row r="34" spans="1:34" ht="15" customHeight="1" x14ac:dyDescent="0.15">
      <c r="B34" s="411" t="s">
        <v>272</v>
      </c>
      <c r="C34" s="362" t="s">
        <v>446</v>
      </c>
    </row>
    <row r="35" spans="1:34" ht="15" customHeight="1" x14ac:dyDescent="0.15"/>
    <row r="36" spans="1:34" ht="15" customHeight="1" x14ac:dyDescent="0.15">
      <c r="A36" s="362" t="s">
        <v>447</v>
      </c>
      <c r="D36" s="362" t="s">
        <v>448</v>
      </c>
    </row>
    <row r="37" spans="1:34" ht="45" customHeight="1" x14ac:dyDescent="0.15">
      <c r="B37" s="1291"/>
      <c r="C37" s="1292"/>
      <c r="D37" s="1292"/>
      <c r="E37" s="1292"/>
      <c r="F37" s="1292"/>
      <c r="G37" s="1292"/>
      <c r="H37" s="1292"/>
      <c r="I37" s="1292"/>
      <c r="J37" s="1292"/>
      <c r="K37" s="1292"/>
      <c r="L37" s="1292"/>
      <c r="M37" s="1292"/>
      <c r="N37" s="1292"/>
      <c r="O37" s="1292"/>
      <c r="P37" s="1292"/>
      <c r="Q37" s="1292"/>
      <c r="R37" s="1292"/>
      <c r="S37" s="1292"/>
      <c r="T37" s="1292"/>
      <c r="U37" s="1292"/>
      <c r="V37" s="1292"/>
      <c r="W37" s="1292"/>
      <c r="X37" s="1292"/>
      <c r="Y37" s="1292"/>
      <c r="Z37" s="1292"/>
      <c r="AA37" s="1292"/>
      <c r="AB37" s="1292"/>
      <c r="AC37" s="1292"/>
      <c r="AD37" s="1292"/>
      <c r="AE37" s="1292"/>
      <c r="AF37" s="1292"/>
      <c r="AG37" s="1292"/>
      <c r="AH37" s="1293"/>
    </row>
    <row r="38" spans="1:34" ht="15" customHeight="1" x14ac:dyDescent="0.15"/>
    <row r="39" spans="1:34" ht="60" customHeight="1" x14ac:dyDescent="0.15">
      <c r="B39" s="1290" t="s">
        <v>449</v>
      </c>
      <c r="C39" s="1294"/>
      <c r="D39" s="1294"/>
      <c r="E39" s="1294"/>
      <c r="F39" s="1294"/>
      <c r="G39" s="1294"/>
      <c r="H39" s="1294"/>
      <c r="I39" s="1294"/>
      <c r="J39" s="1294"/>
      <c r="K39" s="1294"/>
      <c r="L39" s="1294"/>
      <c r="M39" s="1294"/>
      <c r="N39" s="1294"/>
      <c r="O39" s="1294"/>
      <c r="P39" s="1294"/>
      <c r="Q39" s="1294"/>
      <c r="R39" s="1294"/>
      <c r="S39" s="1294"/>
      <c r="T39" s="1294"/>
      <c r="U39" s="1294"/>
      <c r="V39" s="1294"/>
      <c r="W39" s="1294"/>
      <c r="X39" s="1294"/>
      <c r="Y39" s="1294"/>
      <c r="Z39" s="1294"/>
      <c r="AA39" s="1294"/>
      <c r="AB39" s="1294"/>
      <c r="AC39" s="1294"/>
      <c r="AD39" s="1294"/>
      <c r="AE39" s="1294"/>
      <c r="AF39" s="1294"/>
      <c r="AG39" s="1294"/>
      <c r="AH39" s="1294"/>
    </row>
  </sheetData>
  <sheetProtection algorithmName="SHA-512" hashValue="DrFQ/zR4i4f8PrnLCCGfAvmNDjmkRZNKDVeIu5f87/WpowDpSc9qaRF9WEjLSDQB1SltDLxj0pWl2LCwieso+g==" saltValue="VhZ1JRg4UjenTgoZDEAVYA==" spinCount="100000" sheet="1" objects="1" scenarios="1"/>
  <mergeCells count="10">
    <mergeCell ref="C27:AH27"/>
    <mergeCell ref="B29:AH29"/>
    <mergeCell ref="B37:AH37"/>
    <mergeCell ref="B39:AH39"/>
    <mergeCell ref="A1:AI1"/>
    <mergeCell ref="B3:AH3"/>
    <mergeCell ref="B6:G6"/>
    <mergeCell ref="H6:AH6"/>
    <mergeCell ref="B7:G7"/>
    <mergeCell ref="H7:U7"/>
  </mergeCells>
  <phoneticPr fontId="2"/>
  <dataValidations count="1">
    <dataValidation type="list" allowBlank="1" showInputMessage="1" showErrorMessage="1" sqref="B13:B14 B32:B34 B22:B28 B17:B18" xr:uid="{00000000-0002-0000-0A00-000000000000}">
      <formula1>$AK$13:$AK$14</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6" tint="0.59999389629810485"/>
    <pageSetUpPr fitToPage="1"/>
  </sheetPr>
  <dimension ref="A1:K34"/>
  <sheetViews>
    <sheetView showGridLines="0" workbookViewId="0">
      <pane ySplit="5" topLeftCell="A6" activePane="bottomLeft" state="frozen"/>
      <selection pane="bottomLeft" activeCell="I22" sqref="I22"/>
    </sheetView>
  </sheetViews>
  <sheetFormatPr defaultRowHeight="16.5" customHeight="1" x14ac:dyDescent="0.15"/>
  <cols>
    <col min="1" max="1" width="2" style="67" customWidth="1"/>
    <col min="2" max="2" width="4.875" style="156" customWidth="1"/>
    <col min="3" max="3" width="22.75" style="149" customWidth="1"/>
    <col min="4" max="4" width="4.875" style="157" bestFit="1" customWidth="1"/>
    <col min="5" max="5" width="30.625" style="149" customWidth="1"/>
    <col min="6" max="6" width="59.625" style="149" customWidth="1"/>
    <col min="7" max="7" width="5.5" style="67" customWidth="1"/>
    <col min="8" max="8" width="4.25" style="67" customWidth="1"/>
    <col min="9" max="9" width="9" style="150" customWidth="1"/>
    <col min="10" max="16384" width="9" style="67"/>
  </cols>
  <sheetData>
    <row r="1" spans="1:11" ht="16.5" customHeight="1" x14ac:dyDescent="0.15">
      <c r="A1" s="160" t="s">
        <v>175</v>
      </c>
      <c r="B1" s="161"/>
      <c r="C1" s="162"/>
      <c r="D1" s="162"/>
      <c r="E1" s="163"/>
      <c r="F1" s="163"/>
    </row>
    <row r="2" spans="1:11" ht="7.5" customHeight="1" x14ac:dyDescent="0.15">
      <c r="A2" s="160"/>
      <c r="B2" s="161"/>
      <c r="C2" s="162"/>
      <c r="D2" s="162"/>
      <c r="E2" s="163"/>
      <c r="F2" s="163"/>
    </row>
    <row r="3" spans="1:11" ht="16.5" customHeight="1" x14ac:dyDescent="0.15">
      <c r="A3" s="160"/>
      <c r="B3" s="161" t="s">
        <v>86</v>
      </c>
      <c r="C3" s="162"/>
      <c r="D3" s="162"/>
      <c r="E3" s="163"/>
      <c r="F3" s="164" t="s">
        <v>239</v>
      </c>
    </row>
    <row r="4" spans="1:11" s="151" customFormat="1" ht="16.5" customHeight="1" x14ac:dyDescent="0.15">
      <c r="A4" s="165"/>
      <c r="B4" s="947" t="s">
        <v>66</v>
      </c>
      <c r="C4" s="947"/>
      <c r="D4" s="947" t="s">
        <v>67</v>
      </c>
      <c r="E4" s="947"/>
      <c r="F4" s="158" t="s">
        <v>68</v>
      </c>
      <c r="I4" s="152"/>
    </row>
    <row r="5" spans="1:11" s="151" customFormat="1" ht="16.5" customHeight="1" x14ac:dyDescent="0.15">
      <c r="A5" s="165"/>
      <c r="B5" s="159" t="s">
        <v>69</v>
      </c>
      <c r="C5" s="158" t="s">
        <v>307</v>
      </c>
      <c r="D5" s="158" t="s">
        <v>74</v>
      </c>
      <c r="E5" s="158" t="s">
        <v>308</v>
      </c>
      <c r="F5" s="158"/>
      <c r="I5" s="152"/>
    </row>
    <row r="6" spans="1:11" ht="16.5" customHeight="1" x14ac:dyDescent="0.15">
      <c r="A6" s="160"/>
      <c r="B6" s="167">
        <v>1</v>
      </c>
      <c r="C6" s="168" t="s">
        <v>87</v>
      </c>
      <c r="D6" s="166" t="s">
        <v>70</v>
      </c>
      <c r="E6" s="169" t="s">
        <v>88</v>
      </c>
      <c r="F6" s="169" t="s">
        <v>94</v>
      </c>
      <c r="G6" s="153">
        <f t="shared" ref="G6:G19" si="0">H6*100+D6</f>
        <v>101</v>
      </c>
      <c r="H6" s="67">
        <f>IF(B6="",B5,B6)</f>
        <v>1</v>
      </c>
      <c r="I6" s="149" t="str">
        <f t="shared" ref="I6:I34" si="1">E6</f>
        <v>測量一般</v>
      </c>
      <c r="J6" s="154" t="s">
        <v>315</v>
      </c>
      <c r="K6" s="67" t="s">
        <v>314</v>
      </c>
    </row>
    <row r="7" spans="1:11" ht="16.5" customHeight="1" x14ac:dyDescent="0.15">
      <c r="A7" s="160"/>
      <c r="B7" s="170"/>
      <c r="C7" s="171"/>
      <c r="D7" s="166" t="s">
        <v>75</v>
      </c>
      <c r="E7" s="169" t="s">
        <v>89</v>
      </c>
      <c r="F7" s="169" t="s">
        <v>95</v>
      </c>
      <c r="G7" s="153">
        <f t="shared" si="0"/>
        <v>102</v>
      </c>
      <c r="H7" s="67">
        <f t="shared" ref="H7:H19" si="2">IF(B7="",H6,B7)</f>
        <v>1</v>
      </c>
      <c r="I7" s="149" t="str">
        <f t="shared" si="1"/>
        <v>航空測量</v>
      </c>
      <c r="J7" s="154" t="s">
        <v>315</v>
      </c>
      <c r="K7" s="67" t="s">
        <v>314</v>
      </c>
    </row>
    <row r="8" spans="1:11" ht="16.5" customHeight="1" x14ac:dyDescent="0.15">
      <c r="A8" s="160"/>
      <c r="B8" s="170"/>
      <c r="C8" s="171"/>
      <c r="D8" s="166" t="s">
        <v>76</v>
      </c>
      <c r="E8" s="169" t="s">
        <v>90</v>
      </c>
      <c r="F8" s="169" t="s">
        <v>96</v>
      </c>
      <c r="G8" s="153">
        <f t="shared" si="0"/>
        <v>103</v>
      </c>
      <c r="H8" s="67">
        <f t="shared" si="2"/>
        <v>1</v>
      </c>
      <c r="I8" s="149" t="str">
        <f t="shared" si="1"/>
        <v>地図の調整</v>
      </c>
      <c r="J8" s="154" t="s">
        <v>315</v>
      </c>
      <c r="K8" s="67" t="s">
        <v>314</v>
      </c>
    </row>
    <row r="9" spans="1:11" ht="16.5" customHeight="1" x14ac:dyDescent="0.15">
      <c r="A9" s="160"/>
      <c r="B9" s="170"/>
      <c r="C9" s="171"/>
      <c r="D9" s="166" t="s">
        <v>77</v>
      </c>
      <c r="E9" s="169" t="s">
        <v>91</v>
      </c>
      <c r="F9" s="169" t="s">
        <v>97</v>
      </c>
      <c r="G9" s="153">
        <f t="shared" si="0"/>
        <v>104</v>
      </c>
      <c r="H9" s="67">
        <f t="shared" si="2"/>
        <v>1</v>
      </c>
      <c r="I9" s="149" t="str">
        <f t="shared" si="1"/>
        <v>台帳整備</v>
      </c>
      <c r="J9" s="154" t="s">
        <v>315</v>
      </c>
      <c r="K9" s="67" t="s">
        <v>314</v>
      </c>
    </row>
    <row r="10" spans="1:11" ht="16.5" customHeight="1" x14ac:dyDescent="0.15">
      <c r="A10" s="160"/>
      <c r="B10" s="170"/>
      <c r="C10" s="171"/>
      <c r="D10" s="166" t="s">
        <v>92</v>
      </c>
      <c r="E10" s="169" t="s">
        <v>93</v>
      </c>
      <c r="F10" s="169"/>
      <c r="G10" s="153">
        <f>H10*100+D10</f>
        <v>105</v>
      </c>
      <c r="H10" s="67">
        <f>IF(B10="",H9,B10)</f>
        <v>1</v>
      </c>
      <c r="I10" s="149" t="str">
        <f t="shared" si="1"/>
        <v>住居表示</v>
      </c>
      <c r="J10" s="154" t="s">
        <v>315</v>
      </c>
      <c r="K10" s="67" t="s">
        <v>314</v>
      </c>
    </row>
    <row r="11" spans="1:11" ht="16.5" customHeight="1" x14ac:dyDescent="0.15">
      <c r="A11" s="160"/>
      <c r="B11" s="172"/>
      <c r="C11" s="173"/>
      <c r="D11" s="166" t="s">
        <v>78</v>
      </c>
      <c r="E11" s="169" t="s">
        <v>73</v>
      </c>
      <c r="F11" s="169"/>
      <c r="G11" s="153">
        <f t="shared" si="0"/>
        <v>120</v>
      </c>
      <c r="H11" s="67">
        <f>IF(B11="",H9,B11)</f>
        <v>1</v>
      </c>
      <c r="I11" s="149" t="str">
        <f t="shared" si="1"/>
        <v>その他</v>
      </c>
      <c r="J11" s="154" t="s">
        <v>315</v>
      </c>
      <c r="K11" s="67" t="s">
        <v>314</v>
      </c>
    </row>
    <row r="12" spans="1:11" ht="16.5" customHeight="1" x14ac:dyDescent="0.15">
      <c r="A12" s="160"/>
      <c r="B12" s="167">
        <v>2</v>
      </c>
      <c r="C12" s="168" t="s">
        <v>98</v>
      </c>
      <c r="D12" s="166" t="s">
        <v>70</v>
      </c>
      <c r="E12" s="169" t="s">
        <v>99</v>
      </c>
      <c r="F12" s="169" t="s">
        <v>103</v>
      </c>
      <c r="G12" s="153">
        <f t="shared" si="0"/>
        <v>201</v>
      </c>
      <c r="H12" s="67">
        <f t="shared" si="2"/>
        <v>2</v>
      </c>
      <c r="I12" s="149" t="str">
        <f t="shared" si="1"/>
        <v>建築一般</v>
      </c>
      <c r="J12" s="154" t="s">
        <v>319</v>
      </c>
      <c r="K12" s="67" t="s">
        <v>314</v>
      </c>
    </row>
    <row r="13" spans="1:11" ht="16.5" customHeight="1" x14ac:dyDescent="0.15">
      <c r="A13" s="160"/>
      <c r="B13" s="170"/>
      <c r="C13" s="171"/>
      <c r="D13" s="166" t="s">
        <v>71</v>
      </c>
      <c r="E13" s="169" t="s">
        <v>100</v>
      </c>
      <c r="F13" s="169" t="s">
        <v>103</v>
      </c>
      <c r="G13" s="153">
        <f t="shared" si="0"/>
        <v>202</v>
      </c>
      <c r="H13" s="67">
        <f t="shared" si="2"/>
        <v>2</v>
      </c>
      <c r="I13" s="149" t="str">
        <f t="shared" si="1"/>
        <v>電気・通信設備</v>
      </c>
      <c r="J13" s="155" t="s">
        <v>318</v>
      </c>
      <c r="K13" s="67" t="s">
        <v>316</v>
      </c>
    </row>
    <row r="14" spans="1:11" ht="16.5" customHeight="1" x14ac:dyDescent="0.15">
      <c r="A14" s="160"/>
      <c r="B14" s="170"/>
      <c r="C14" s="171"/>
      <c r="D14" s="166" t="s">
        <v>72</v>
      </c>
      <c r="E14" s="169" t="s">
        <v>101</v>
      </c>
      <c r="F14" s="169" t="s">
        <v>103</v>
      </c>
      <c r="G14" s="153">
        <f t="shared" si="0"/>
        <v>203</v>
      </c>
      <c r="H14" s="67">
        <f t="shared" si="2"/>
        <v>2</v>
      </c>
      <c r="I14" s="149" t="str">
        <f t="shared" si="1"/>
        <v>給排水衛生・空調設備</v>
      </c>
      <c r="J14" s="155" t="s">
        <v>318</v>
      </c>
      <c r="K14" s="67" t="s">
        <v>316</v>
      </c>
    </row>
    <row r="15" spans="1:11" ht="16.5" customHeight="1" x14ac:dyDescent="0.15">
      <c r="A15" s="160"/>
      <c r="B15" s="170"/>
      <c r="C15" s="171"/>
      <c r="D15" s="166" t="s">
        <v>79</v>
      </c>
      <c r="E15" s="169" t="s">
        <v>102</v>
      </c>
      <c r="F15" s="169"/>
      <c r="G15" s="153">
        <f t="shared" si="0"/>
        <v>204</v>
      </c>
      <c r="H15" s="67">
        <f t="shared" si="2"/>
        <v>2</v>
      </c>
      <c r="I15" s="149" t="str">
        <f t="shared" si="1"/>
        <v>耐震・劣化診断</v>
      </c>
      <c r="J15" s="154" t="s">
        <v>319</v>
      </c>
      <c r="K15" s="67" t="s">
        <v>314</v>
      </c>
    </row>
    <row r="16" spans="1:11" ht="16.5" customHeight="1" x14ac:dyDescent="0.15">
      <c r="A16" s="160"/>
      <c r="B16" s="172"/>
      <c r="C16" s="173"/>
      <c r="D16" s="166" t="s">
        <v>80</v>
      </c>
      <c r="E16" s="169" t="s">
        <v>73</v>
      </c>
      <c r="F16" s="169"/>
      <c r="G16" s="153">
        <f t="shared" si="0"/>
        <v>220</v>
      </c>
      <c r="H16" s="67">
        <f t="shared" si="2"/>
        <v>2</v>
      </c>
      <c r="I16" s="149" t="str">
        <f t="shared" si="1"/>
        <v>その他</v>
      </c>
      <c r="J16" s="154" t="s">
        <v>320</v>
      </c>
      <c r="K16" s="67" t="s">
        <v>317</v>
      </c>
    </row>
    <row r="17" spans="1:11" ht="16.5" customHeight="1" x14ac:dyDescent="0.15">
      <c r="A17" s="160"/>
      <c r="B17" s="167">
        <v>3</v>
      </c>
      <c r="C17" s="168" t="s">
        <v>104</v>
      </c>
      <c r="D17" s="166" t="s">
        <v>81</v>
      </c>
      <c r="E17" s="169" t="s">
        <v>105</v>
      </c>
      <c r="F17" s="174" t="s">
        <v>184</v>
      </c>
      <c r="G17" s="153">
        <f t="shared" si="0"/>
        <v>301</v>
      </c>
      <c r="H17" s="67">
        <f t="shared" si="2"/>
        <v>3</v>
      </c>
      <c r="I17" s="149" t="str">
        <f t="shared" si="1"/>
        <v>土木一般</v>
      </c>
      <c r="J17" s="155" t="s">
        <v>318</v>
      </c>
      <c r="K17" s="67" t="s">
        <v>316</v>
      </c>
    </row>
    <row r="18" spans="1:11" ht="16.5" customHeight="1" x14ac:dyDescent="0.15">
      <c r="A18" s="160"/>
      <c r="B18" s="170"/>
      <c r="C18" s="171"/>
      <c r="D18" s="166" t="s">
        <v>82</v>
      </c>
      <c r="E18" s="169" t="s">
        <v>106</v>
      </c>
      <c r="F18" s="169"/>
      <c r="G18" s="153">
        <f t="shared" si="0"/>
        <v>302</v>
      </c>
      <c r="H18" s="67">
        <f t="shared" si="2"/>
        <v>3</v>
      </c>
      <c r="I18" s="149" t="str">
        <f t="shared" si="1"/>
        <v>上水道</v>
      </c>
      <c r="J18" s="155" t="s">
        <v>318</v>
      </c>
      <c r="K18" s="67" t="s">
        <v>316</v>
      </c>
    </row>
    <row r="19" spans="1:11" ht="16.5" customHeight="1" x14ac:dyDescent="0.15">
      <c r="A19" s="160"/>
      <c r="B19" s="170"/>
      <c r="C19" s="171"/>
      <c r="D19" s="166" t="s">
        <v>83</v>
      </c>
      <c r="E19" s="169" t="s">
        <v>107</v>
      </c>
      <c r="F19" s="174"/>
      <c r="G19" s="153">
        <f t="shared" si="0"/>
        <v>303</v>
      </c>
      <c r="H19" s="67">
        <f t="shared" si="2"/>
        <v>3</v>
      </c>
      <c r="I19" s="149" t="str">
        <f t="shared" si="1"/>
        <v>下水道</v>
      </c>
      <c r="J19" s="155" t="s">
        <v>318</v>
      </c>
      <c r="K19" s="67" t="s">
        <v>316</v>
      </c>
    </row>
    <row r="20" spans="1:11" ht="16.5" customHeight="1" x14ac:dyDescent="0.15">
      <c r="A20" s="160"/>
      <c r="B20" s="170"/>
      <c r="C20" s="171"/>
      <c r="D20" s="166" t="s">
        <v>108</v>
      </c>
      <c r="E20" s="169" t="s">
        <v>109</v>
      </c>
      <c r="F20" s="174"/>
      <c r="G20" s="153">
        <f t="shared" ref="G20:G34" si="3">H20*100+D20</f>
        <v>304</v>
      </c>
      <c r="H20" s="67">
        <f t="shared" ref="H20:H34" si="4">IF(B20="",H19,B20)</f>
        <v>3</v>
      </c>
      <c r="I20" s="149" t="str">
        <f t="shared" si="1"/>
        <v>区画整理・造成</v>
      </c>
      <c r="J20" s="155" t="s">
        <v>318</v>
      </c>
      <c r="K20" s="67" t="s">
        <v>316</v>
      </c>
    </row>
    <row r="21" spans="1:11" ht="16.5" customHeight="1" x14ac:dyDescent="0.15">
      <c r="A21" s="160"/>
      <c r="B21" s="170"/>
      <c r="C21" s="171"/>
      <c r="D21" s="166" t="s">
        <v>92</v>
      </c>
      <c r="E21" s="169" t="s">
        <v>110</v>
      </c>
      <c r="F21" s="174"/>
      <c r="G21" s="153">
        <f t="shared" si="3"/>
        <v>305</v>
      </c>
      <c r="H21" s="67">
        <f t="shared" si="4"/>
        <v>3</v>
      </c>
      <c r="I21" s="149" t="str">
        <f t="shared" si="1"/>
        <v>造園</v>
      </c>
      <c r="J21" s="155" t="s">
        <v>318</v>
      </c>
      <c r="K21" s="67" t="s">
        <v>316</v>
      </c>
    </row>
    <row r="22" spans="1:11" ht="16.5" customHeight="1" x14ac:dyDescent="0.15">
      <c r="A22" s="160"/>
      <c r="B22" s="170"/>
      <c r="C22" s="171"/>
      <c r="D22" s="166" t="s">
        <v>111</v>
      </c>
      <c r="E22" s="169" t="s">
        <v>112</v>
      </c>
      <c r="F22" s="174"/>
      <c r="G22" s="153">
        <f t="shared" si="3"/>
        <v>306</v>
      </c>
      <c r="H22" s="67">
        <f t="shared" si="4"/>
        <v>3</v>
      </c>
      <c r="I22" s="149" t="str">
        <f t="shared" si="1"/>
        <v>都市計画・地方計画</v>
      </c>
      <c r="J22" s="155" t="s">
        <v>318</v>
      </c>
      <c r="K22" s="67" t="s">
        <v>316</v>
      </c>
    </row>
    <row r="23" spans="1:11" ht="16.5" customHeight="1" x14ac:dyDescent="0.15">
      <c r="A23" s="160"/>
      <c r="B23" s="170"/>
      <c r="C23" s="171"/>
      <c r="D23" s="166" t="s">
        <v>113</v>
      </c>
      <c r="E23" s="169" t="s">
        <v>114</v>
      </c>
      <c r="F23" s="174"/>
      <c r="G23" s="153">
        <f t="shared" si="3"/>
        <v>307</v>
      </c>
      <c r="H23" s="67">
        <f t="shared" si="4"/>
        <v>3</v>
      </c>
      <c r="I23" s="149" t="str">
        <f t="shared" si="1"/>
        <v>環境アセスメント</v>
      </c>
      <c r="J23" s="155" t="s">
        <v>328</v>
      </c>
      <c r="K23" s="67" t="s">
        <v>329</v>
      </c>
    </row>
    <row r="24" spans="1:11" ht="16.5" customHeight="1" x14ac:dyDescent="0.15">
      <c r="A24" s="160"/>
      <c r="B24" s="170"/>
      <c r="C24" s="171"/>
      <c r="D24" s="166" t="s">
        <v>115</v>
      </c>
      <c r="E24" s="169" t="s">
        <v>116</v>
      </c>
      <c r="F24" s="174"/>
      <c r="G24" s="153">
        <f t="shared" si="3"/>
        <v>308</v>
      </c>
      <c r="H24" s="67">
        <f t="shared" si="4"/>
        <v>3</v>
      </c>
      <c r="I24" s="149" t="str">
        <f t="shared" si="1"/>
        <v>廃棄物</v>
      </c>
      <c r="J24" s="155" t="s">
        <v>318</v>
      </c>
      <c r="K24" s="67" t="s">
        <v>316</v>
      </c>
    </row>
    <row r="25" spans="1:11" ht="16.5" customHeight="1" x14ac:dyDescent="0.15">
      <c r="A25" s="160"/>
      <c r="B25" s="172"/>
      <c r="C25" s="173"/>
      <c r="D25" s="166" t="s">
        <v>84</v>
      </c>
      <c r="E25" s="169" t="s">
        <v>73</v>
      </c>
      <c r="F25" s="169" t="s">
        <v>117</v>
      </c>
      <c r="G25" s="153">
        <f t="shared" si="3"/>
        <v>320</v>
      </c>
      <c r="H25" s="67">
        <f t="shared" si="4"/>
        <v>3</v>
      </c>
      <c r="I25" s="149" t="str">
        <f t="shared" si="1"/>
        <v>その他</v>
      </c>
      <c r="J25" s="155" t="s">
        <v>318</v>
      </c>
      <c r="K25" s="67" t="s">
        <v>316</v>
      </c>
    </row>
    <row r="26" spans="1:11" ht="16.5" customHeight="1" x14ac:dyDescent="0.15">
      <c r="A26" s="160"/>
      <c r="B26" s="167">
        <v>4</v>
      </c>
      <c r="C26" s="168" t="s">
        <v>118</v>
      </c>
      <c r="D26" s="166" t="s">
        <v>70</v>
      </c>
      <c r="E26" s="169" t="s">
        <v>118</v>
      </c>
      <c r="F26" s="169" t="s">
        <v>125</v>
      </c>
      <c r="G26" s="153">
        <f t="shared" si="3"/>
        <v>401</v>
      </c>
      <c r="H26" s="67">
        <f t="shared" si="4"/>
        <v>4</v>
      </c>
      <c r="I26" s="149" t="str">
        <f t="shared" si="1"/>
        <v>地質調査</v>
      </c>
      <c r="J26" s="155" t="s">
        <v>321</v>
      </c>
      <c r="K26" s="67" t="s">
        <v>316</v>
      </c>
    </row>
    <row r="27" spans="1:11" ht="16.5" customHeight="1" x14ac:dyDescent="0.15">
      <c r="A27" s="160"/>
      <c r="B27" s="170"/>
      <c r="C27" s="171"/>
      <c r="D27" s="166" t="s">
        <v>119</v>
      </c>
      <c r="E27" s="169" t="s">
        <v>120</v>
      </c>
      <c r="F27" s="169" t="s">
        <v>126</v>
      </c>
      <c r="G27" s="153">
        <f t="shared" si="3"/>
        <v>402</v>
      </c>
      <c r="H27" s="67">
        <f t="shared" si="4"/>
        <v>4</v>
      </c>
      <c r="I27" s="149" t="str">
        <f t="shared" si="1"/>
        <v>土質調査</v>
      </c>
      <c r="J27" s="155" t="s">
        <v>321</v>
      </c>
      <c r="K27" s="67" t="s">
        <v>316</v>
      </c>
    </row>
    <row r="28" spans="1:11" ht="16.5" customHeight="1" x14ac:dyDescent="0.15">
      <c r="A28" s="160"/>
      <c r="B28" s="170"/>
      <c r="C28" s="171"/>
      <c r="D28" s="166" t="s">
        <v>121</v>
      </c>
      <c r="E28" s="169" t="s">
        <v>122</v>
      </c>
      <c r="F28" s="169"/>
      <c r="G28" s="153">
        <f t="shared" si="3"/>
        <v>403</v>
      </c>
      <c r="H28" s="67">
        <f t="shared" si="4"/>
        <v>4</v>
      </c>
      <c r="I28" s="149" t="str">
        <f t="shared" si="1"/>
        <v>水源調査</v>
      </c>
      <c r="J28" s="155" t="s">
        <v>321</v>
      </c>
      <c r="K28" s="67" t="s">
        <v>316</v>
      </c>
    </row>
    <row r="29" spans="1:11" ht="16.5" customHeight="1" x14ac:dyDescent="0.15">
      <c r="A29" s="160"/>
      <c r="B29" s="172"/>
      <c r="C29" s="173"/>
      <c r="D29" s="166" t="s">
        <v>124</v>
      </c>
      <c r="E29" s="169" t="s">
        <v>73</v>
      </c>
      <c r="F29" s="169"/>
      <c r="G29" s="153">
        <f t="shared" si="3"/>
        <v>420</v>
      </c>
      <c r="H29" s="67">
        <f t="shared" si="4"/>
        <v>4</v>
      </c>
      <c r="I29" s="149" t="str">
        <f t="shared" si="1"/>
        <v>その他</v>
      </c>
      <c r="J29" s="155" t="s">
        <v>321</v>
      </c>
      <c r="K29" s="67" t="s">
        <v>316</v>
      </c>
    </row>
    <row r="30" spans="1:11" ht="16.5" customHeight="1" x14ac:dyDescent="0.15">
      <c r="A30" s="160"/>
      <c r="B30" s="167">
        <v>5</v>
      </c>
      <c r="C30" s="168" t="s">
        <v>127</v>
      </c>
      <c r="D30" s="166" t="s">
        <v>128</v>
      </c>
      <c r="E30" s="169" t="s">
        <v>129</v>
      </c>
      <c r="F30" s="169" t="s">
        <v>134</v>
      </c>
      <c r="G30" s="153">
        <f t="shared" si="3"/>
        <v>501</v>
      </c>
      <c r="H30" s="67">
        <f t="shared" si="4"/>
        <v>5</v>
      </c>
      <c r="I30" s="149" t="str">
        <f t="shared" si="1"/>
        <v>建物等補償</v>
      </c>
      <c r="J30" s="155" t="s">
        <v>322</v>
      </c>
      <c r="K30" s="67" t="s">
        <v>316</v>
      </c>
    </row>
    <row r="31" spans="1:11" ht="16.5" customHeight="1" x14ac:dyDescent="0.15">
      <c r="A31" s="160"/>
      <c r="B31" s="170"/>
      <c r="C31" s="171"/>
      <c r="D31" s="166" t="s">
        <v>119</v>
      </c>
      <c r="E31" s="169" t="s">
        <v>130</v>
      </c>
      <c r="F31" s="169" t="s">
        <v>135</v>
      </c>
      <c r="G31" s="153">
        <f t="shared" si="3"/>
        <v>502</v>
      </c>
      <c r="H31" s="67">
        <f t="shared" si="4"/>
        <v>5</v>
      </c>
      <c r="I31" s="149" t="str">
        <f t="shared" si="1"/>
        <v>営業・特殊補償</v>
      </c>
      <c r="J31" s="155" t="s">
        <v>322</v>
      </c>
      <c r="K31" s="67" t="s">
        <v>316</v>
      </c>
    </row>
    <row r="32" spans="1:11" ht="16.5" customHeight="1" x14ac:dyDescent="0.15">
      <c r="A32" s="160"/>
      <c r="B32" s="170"/>
      <c r="C32" s="171"/>
      <c r="D32" s="166" t="s">
        <v>131</v>
      </c>
      <c r="E32" s="169" t="s">
        <v>132</v>
      </c>
      <c r="F32" s="169" t="s">
        <v>136</v>
      </c>
      <c r="G32" s="153">
        <f t="shared" si="3"/>
        <v>503</v>
      </c>
      <c r="H32" s="67">
        <f t="shared" si="4"/>
        <v>5</v>
      </c>
      <c r="I32" s="149" t="str">
        <f t="shared" si="1"/>
        <v>不動産鑑定</v>
      </c>
      <c r="J32" s="154" t="s">
        <v>323</v>
      </c>
      <c r="K32" s="67" t="s">
        <v>314</v>
      </c>
    </row>
    <row r="33" spans="1:11" ht="16.5" customHeight="1" x14ac:dyDescent="0.15">
      <c r="A33" s="160"/>
      <c r="B33" s="170"/>
      <c r="C33" s="171"/>
      <c r="D33" s="166" t="s">
        <v>123</v>
      </c>
      <c r="E33" s="169" t="s">
        <v>133</v>
      </c>
      <c r="F33" s="169" t="s">
        <v>137</v>
      </c>
      <c r="G33" s="153">
        <f t="shared" si="3"/>
        <v>504</v>
      </c>
      <c r="H33" s="67">
        <f t="shared" si="4"/>
        <v>5</v>
      </c>
      <c r="I33" s="149" t="str">
        <f t="shared" si="1"/>
        <v>登記手続等</v>
      </c>
      <c r="J33" s="154" t="s">
        <v>324</v>
      </c>
      <c r="K33" s="67" t="s">
        <v>314</v>
      </c>
    </row>
    <row r="34" spans="1:11" ht="16.5" customHeight="1" x14ac:dyDescent="0.15">
      <c r="A34" s="160"/>
      <c r="B34" s="172"/>
      <c r="C34" s="173"/>
      <c r="D34" s="166" t="s">
        <v>124</v>
      </c>
      <c r="E34" s="169" t="s">
        <v>73</v>
      </c>
      <c r="F34" s="169"/>
      <c r="G34" s="153">
        <f t="shared" si="3"/>
        <v>520</v>
      </c>
      <c r="H34" s="67">
        <f t="shared" si="4"/>
        <v>5</v>
      </c>
      <c r="I34" s="149" t="str">
        <f t="shared" si="1"/>
        <v>その他</v>
      </c>
      <c r="J34" s="155" t="s">
        <v>322</v>
      </c>
      <c r="K34" s="67" t="s">
        <v>316</v>
      </c>
    </row>
  </sheetData>
  <mergeCells count="2">
    <mergeCell ref="B4:C4"/>
    <mergeCell ref="D4:E4"/>
  </mergeCells>
  <phoneticPr fontId="2"/>
  <pageMargins left="0.59055118110236227" right="0.39370078740157483" top="0.78740157480314965" bottom="0.39370078740157483" header="0.51181102362204722" footer="0.51181102362204722"/>
  <pageSetup paperSize="9" scale="75"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Y46"/>
  <sheetViews>
    <sheetView showGridLines="0" zoomScaleNormal="100" zoomScaleSheetLayoutView="100" workbookViewId="0">
      <selection sqref="A1:O1"/>
    </sheetView>
  </sheetViews>
  <sheetFormatPr defaultColWidth="4.625" defaultRowHeight="13.5" x14ac:dyDescent="0.15"/>
  <cols>
    <col min="1" max="1" width="4.625" style="251" customWidth="1"/>
    <col min="2" max="2" width="4.25" style="251" customWidth="1"/>
    <col min="3" max="3" width="10" style="251" customWidth="1"/>
    <col min="4" max="16" width="2.875" style="251" customWidth="1"/>
    <col min="17" max="17" width="5.625" style="251" customWidth="1"/>
    <col min="18" max="18" width="5.125" style="251" customWidth="1"/>
    <col min="19" max="25" width="3.25" style="251" customWidth="1"/>
    <col min="26" max="16384" width="4.625" style="251"/>
  </cols>
  <sheetData>
    <row r="1" spans="1:25" ht="20.100000000000001" customHeight="1" thickBot="1" x14ac:dyDescent="0.25">
      <c r="A1" s="991" t="s">
        <v>350</v>
      </c>
      <c r="B1" s="991"/>
      <c r="C1" s="991"/>
      <c r="D1" s="991"/>
      <c r="E1" s="991"/>
      <c r="F1" s="991"/>
      <c r="G1" s="991"/>
      <c r="H1" s="991"/>
      <c r="I1" s="991"/>
      <c r="J1" s="991"/>
      <c r="K1" s="991"/>
      <c r="L1" s="991"/>
      <c r="M1" s="991"/>
      <c r="N1" s="991"/>
      <c r="O1" s="991"/>
      <c r="P1" s="992" t="s">
        <v>243</v>
      </c>
      <c r="Q1" s="993"/>
      <c r="R1" s="948" t="str">
        <f>IF(id="","",id)</f>
        <v/>
      </c>
      <c r="S1" s="948"/>
      <c r="T1" s="948"/>
      <c r="U1" s="948"/>
      <c r="V1" s="948"/>
      <c r="W1" s="948"/>
      <c r="X1" s="948"/>
      <c r="Y1" s="949"/>
    </row>
    <row r="2" spans="1:25" ht="27" customHeight="1" x14ac:dyDescent="0.15">
      <c r="A2" s="314" t="s">
        <v>244</v>
      </c>
      <c r="B2" s="307"/>
      <c r="C2" s="307"/>
      <c r="D2" s="995"/>
      <c r="E2" s="995"/>
      <c r="F2" s="995"/>
      <c r="G2" s="995"/>
      <c r="H2" s="995"/>
      <c r="I2" s="995"/>
      <c r="J2" s="995"/>
      <c r="K2" s="995"/>
      <c r="L2" s="995"/>
      <c r="M2" s="995"/>
      <c r="N2" s="995"/>
      <c r="O2" s="319"/>
      <c r="P2" s="988" t="s">
        <v>374</v>
      </c>
      <c r="Q2" s="989"/>
      <c r="R2" s="989"/>
      <c r="S2" s="989"/>
      <c r="T2" s="989"/>
      <c r="U2" s="989"/>
      <c r="V2" s="989"/>
      <c r="W2" s="989"/>
      <c r="X2" s="989"/>
      <c r="Y2" s="990"/>
    </row>
    <row r="3" spans="1:25" ht="30.75" customHeight="1" x14ac:dyDescent="0.15">
      <c r="A3" s="963" t="s">
        <v>532</v>
      </c>
      <c r="B3" s="964"/>
      <c r="C3" s="964"/>
      <c r="D3" s="973"/>
      <c r="E3" s="973"/>
      <c r="F3" s="973"/>
      <c r="G3" s="973"/>
      <c r="H3" s="973"/>
      <c r="I3" s="973"/>
      <c r="J3" s="973"/>
      <c r="K3" s="973"/>
      <c r="L3" s="973"/>
      <c r="M3" s="973"/>
      <c r="N3" s="973"/>
      <c r="O3" s="311"/>
      <c r="P3" s="967" t="s">
        <v>382</v>
      </c>
      <c r="Q3" s="968"/>
      <c r="R3" s="968"/>
      <c r="S3" s="968"/>
      <c r="T3" s="968"/>
      <c r="U3" s="968"/>
      <c r="V3" s="968"/>
      <c r="W3" s="968"/>
      <c r="X3" s="968"/>
      <c r="Y3" s="969"/>
    </row>
    <row r="4" spans="1:25" ht="20.100000000000001" customHeight="1" x14ac:dyDescent="0.15">
      <c r="A4" s="315"/>
      <c r="B4" s="308"/>
      <c r="C4" s="309" t="s">
        <v>245</v>
      </c>
      <c r="D4" s="965"/>
      <c r="E4" s="965"/>
      <c r="F4" s="965"/>
      <c r="G4" s="318" t="s">
        <v>379</v>
      </c>
      <c r="H4" s="965"/>
      <c r="I4" s="965"/>
      <c r="J4" s="965"/>
      <c r="K4" s="318" t="s">
        <v>380</v>
      </c>
      <c r="L4" s="966"/>
      <c r="M4" s="966"/>
      <c r="N4" s="966"/>
      <c r="O4" s="310"/>
      <c r="P4" s="967"/>
      <c r="Q4" s="968"/>
      <c r="R4" s="968"/>
      <c r="S4" s="968"/>
      <c r="T4" s="968"/>
      <c r="U4" s="968"/>
      <c r="V4" s="968"/>
      <c r="W4" s="968"/>
      <c r="X4" s="968"/>
      <c r="Y4" s="969"/>
    </row>
    <row r="5" spans="1:25" ht="20.100000000000001" customHeight="1" x14ac:dyDescent="0.15">
      <c r="A5" s="315"/>
      <c r="B5" s="308"/>
      <c r="C5" s="309" t="s">
        <v>246</v>
      </c>
      <c r="D5" s="965"/>
      <c r="E5" s="965"/>
      <c r="F5" s="965"/>
      <c r="G5" s="318" t="s">
        <v>379</v>
      </c>
      <c r="H5" s="965"/>
      <c r="I5" s="965"/>
      <c r="J5" s="965"/>
      <c r="K5" s="318" t="s">
        <v>380</v>
      </c>
      <c r="L5" s="966"/>
      <c r="M5" s="966"/>
      <c r="N5" s="966"/>
      <c r="O5" s="311"/>
      <c r="P5" s="967" t="s">
        <v>383</v>
      </c>
      <c r="Q5" s="968"/>
      <c r="R5" s="968"/>
      <c r="S5" s="968"/>
      <c r="T5" s="968"/>
      <c r="U5" s="968"/>
      <c r="V5" s="968"/>
      <c r="W5" s="968"/>
      <c r="X5" s="968"/>
      <c r="Y5" s="969"/>
    </row>
    <row r="6" spans="1:25" ht="20.100000000000001" customHeight="1" thickBot="1" x14ac:dyDescent="0.2">
      <c r="A6" s="316" t="s">
        <v>247</v>
      </c>
      <c r="B6" s="312"/>
      <c r="C6" s="312"/>
      <c r="D6" s="312"/>
      <c r="E6" s="312"/>
      <c r="F6" s="312"/>
      <c r="G6" s="312"/>
      <c r="H6" s="312"/>
      <c r="I6" s="312"/>
      <c r="J6" s="312"/>
      <c r="K6" s="312"/>
      <c r="L6" s="312"/>
      <c r="M6" s="312"/>
      <c r="N6" s="312"/>
      <c r="O6" s="313"/>
      <c r="P6" s="970"/>
      <c r="Q6" s="971"/>
      <c r="R6" s="971"/>
      <c r="S6" s="971"/>
      <c r="T6" s="971"/>
      <c r="U6" s="971"/>
      <c r="V6" s="971"/>
      <c r="W6" s="971"/>
      <c r="X6" s="971"/>
      <c r="Y6" s="972"/>
    </row>
    <row r="7" spans="1:25" ht="15" customHeight="1" thickBot="1" x14ac:dyDescent="0.2">
      <c r="A7" s="979" t="s">
        <v>248</v>
      </c>
      <c r="B7" s="979"/>
      <c r="C7" s="979"/>
      <c r="D7" s="979"/>
      <c r="E7" s="979"/>
      <c r="F7" s="979"/>
      <c r="G7" s="979"/>
      <c r="H7" s="979"/>
      <c r="I7" s="979"/>
      <c r="J7" s="979"/>
      <c r="K7" s="979"/>
      <c r="L7" s="979"/>
      <c r="M7" s="979"/>
      <c r="N7" s="979"/>
      <c r="O7" s="979"/>
      <c r="P7" s="980"/>
      <c r="Q7" s="974" t="s">
        <v>249</v>
      </c>
      <c r="R7" s="975"/>
      <c r="S7" s="975"/>
      <c r="T7" s="975"/>
      <c r="U7" s="975"/>
      <c r="V7" s="975"/>
      <c r="W7" s="975"/>
      <c r="X7" s="975"/>
      <c r="Y7" s="975"/>
    </row>
    <row r="8" spans="1:25" ht="22.5" x14ac:dyDescent="0.15">
      <c r="A8" s="980"/>
      <c r="B8" s="980"/>
      <c r="C8" s="980"/>
      <c r="D8" s="980"/>
      <c r="E8" s="980"/>
      <c r="F8" s="980"/>
      <c r="G8" s="980"/>
      <c r="H8" s="980"/>
      <c r="I8" s="980"/>
      <c r="J8" s="980"/>
      <c r="K8" s="980"/>
      <c r="L8" s="980"/>
      <c r="M8" s="980"/>
      <c r="N8" s="980"/>
      <c r="O8" s="980"/>
      <c r="P8" s="981"/>
      <c r="Q8" s="317" t="s">
        <v>250</v>
      </c>
      <c r="R8" s="252" t="s">
        <v>313</v>
      </c>
      <c r="S8" s="976" t="s">
        <v>251</v>
      </c>
      <c r="T8" s="976"/>
      <c r="U8" s="976"/>
      <c r="V8" s="976"/>
      <c r="W8" s="976"/>
      <c r="X8" s="976"/>
      <c r="Y8" s="976"/>
    </row>
    <row r="9" spans="1:25" ht="15.95" customHeight="1" x14ac:dyDescent="0.15">
      <c r="A9" s="950" t="s">
        <v>252</v>
      </c>
      <c r="B9" s="253" t="s">
        <v>253</v>
      </c>
      <c r="C9" s="953" t="s">
        <v>350</v>
      </c>
      <c r="D9" s="954"/>
      <c r="E9" s="954"/>
      <c r="F9" s="954"/>
      <c r="G9" s="954"/>
      <c r="H9" s="954"/>
      <c r="I9" s="954"/>
      <c r="J9" s="954"/>
      <c r="K9" s="954"/>
      <c r="L9" s="954"/>
      <c r="M9" s="954"/>
      <c r="N9" s="954"/>
      <c r="O9" s="954"/>
      <c r="P9" s="954"/>
      <c r="Q9" s="413"/>
      <c r="R9" s="254" t="s">
        <v>254</v>
      </c>
      <c r="S9" s="955" t="s">
        <v>255</v>
      </c>
      <c r="T9" s="955"/>
      <c r="U9" s="955"/>
      <c r="V9" s="955"/>
      <c r="W9" s="955"/>
      <c r="X9" s="955"/>
      <c r="Y9" s="955"/>
    </row>
    <row r="10" spans="1:25" ht="15.95" customHeight="1" x14ac:dyDescent="0.15">
      <c r="A10" s="951"/>
      <c r="B10" s="287" t="s">
        <v>375</v>
      </c>
      <c r="C10" s="958" t="s">
        <v>23</v>
      </c>
      <c r="D10" s="959"/>
      <c r="E10" s="959"/>
      <c r="F10" s="959"/>
      <c r="G10" s="959"/>
      <c r="H10" s="959"/>
      <c r="I10" s="959"/>
      <c r="J10" s="959"/>
      <c r="K10" s="959"/>
      <c r="L10" s="959"/>
      <c r="M10" s="959"/>
      <c r="N10" s="959"/>
      <c r="O10" s="959"/>
      <c r="P10" s="959"/>
      <c r="Q10" s="413"/>
      <c r="R10" s="288" t="s">
        <v>254</v>
      </c>
      <c r="S10" s="955" t="s">
        <v>256</v>
      </c>
      <c r="T10" s="955"/>
      <c r="U10" s="955"/>
      <c r="V10" s="955"/>
      <c r="W10" s="955"/>
      <c r="X10" s="955"/>
      <c r="Y10" s="955"/>
    </row>
    <row r="11" spans="1:25" ht="15.95" customHeight="1" x14ac:dyDescent="0.15">
      <c r="A11" s="951"/>
      <c r="B11" s="956" t="s">
        <v>376</v>
      </c>
      <c r="C11" s="960" t="s">
        <v>527</v>
      </c>
      <c r="D11" s="961"/>
      <c r="E11" s="961"/>
      <c r="F11" s="961"/>
      <c r="G11" s="961"/>
      <c r="H11" s="961"/>
      <c r="I11" s="961"/>
      <c r="J11" s="961"/>
      <c r="K11" s="961"/>
      <c r="L11" s="961"/>
      <c r="M11" s="961"/>
      <c r="N11" s="961"/>
      <c r="O11" s="961"/>
      <c r="P11" s="962"/>
      <c r="Q11" s="414"/>
      <c r="R11" s="977" t="s">
        <v>254</v>
      </c>
      <c r="S11" s="955" t="s">
        <v>256</v>
      </c>
      <c r="T11" s="955"/>
      <c r="U11" s="955"/>
      <c r="V11" s="955"/>
      <c r="W11" s="955"/>
      <c r="X11" s="955"/>
      <c r="Y11" s="955"/>
    </row>
    <row r="12" spans="1:25" ht="15.95" customHeight="1" x14ac:dyDescent="0.15">
      <c r="A12" s="951"/>
      <c r="B12" s="957"/>
      <c r="C12" s="982" t="s">
        <v>262</v>
      </c>
      <c r="D12" s="983"/>
      <c r="E12" s="983"/>
      <c r="F12" s="983"/>
      <c r="G12" s="983"/>
      <c r="H12" s="983"/>
      <c r="I12" s="983"/>
      <c r="J12" s="983"/>
      <c r="K12" s="983"/>
      <c r="L12" s="983"/>
      <c r="M12" s="983"/>
      <c r="N12" s="983"/>
      <c r="O12" s="983"/>
      <c r="P12" s="984"/>
      <c r="Q12" s="415"/>
      <c r="R12" s="977"/>
      <c r="S12" s="955"/>
      <c r="T12" s="955"/>
      <c r="U12" s="955"/>
      <c r="V12" s="955"/>
      <c r="W12" s="955"/>
      <c r="X12" s="955"/>
      <c r="Y12" s="955"/>
    </row>
    <row r="13" spans="1:25" ht="15.95" customHeight="1" x14ac:dyDescent="0.15">
      <c r="A13" s="951"/>
      <c r="B13" s="956" t="s">
        <v>342</v>
      </c>
      <c r="C13" s="958" t="s">
        <v>257</v>
      </c>
      <c r="D13" s="959"/>
      <c r="E13" s="959"/>
      <c r="F13" s="959"/>
      <c r="G13" s="959"/>
      <c r="H13" s="959"/>
      <c r="I13" s="959"/>
      <c r="J13" s="959"/>
      <c r="K13" s="959"/>
      <c r="L13" s="959"/>
      <c r="M13" s="959"/>
      <c r="N13" s="959"/>
      <c r="O13" s="959"/>
      <c r="P13" s="959"/>
      <c r="Q13" s="413"/>
      <c r="R13" s="254" t="s">
        <v>254</v>
      </c>
      <c r="S13" s="955" t="s">
        <v>256</v>
      </c>
      <c r="T13" s="955"/>
      <c r="U13" s="955"/>
      <c r="V13" s="955"/>
      <c r="W13" s="955"/>
      <c r="X13" s="955"/>
      <c r="Y13" s="955"/>
    </row>
    <row r="14" spans="1:25" ht="15.95" customHeight="1" x14ac:dyDescent="0.15">
      <c r="A14" s="951"/>
      <c r="B14" s="957"/>
      <c r="C14" s="958" t="s">
        <v>258</v>
      </c>
      <c r="D14" s="959"/>
      <c r="E14" s="959"/>
      <c r="F14" s="959"/>
      <c r="G14" s="959"/>
      <c r="H14" s="959"/>
      <c r="I14" s="959"/>
      <c r="J14" s="959"/>
      <c r="K14" s="959"/>
      <c r="L14" s="959"/>
      <c r="M14" s="959"/>
      <c r="N14" s="959"/>
      <c r="O14" s="959"/>
      <c r="P14" s="959"/>
      <c r="Q14" s="413"/>
      <c r="R14" s="254" t="s">
        <v>254</v>
      </c>
      <c r="S14" s="955" t="s">
        <v>256</v>
      </c>
      <c r="T14" s="955"/>
      <c r="U14" s="955"/>
      <c r="V14" s="955"/>
      <c r="W14" s="955"/>
      <c r="X14" s="955"/>
      <c r="Y14" s="955"/>
    </row>
    <row r="15" spans="1:25" ht="15.95" customHeight="1" x14ac:dyDescent="0.15">
      <c r="A15" s="952"/>
      <c r="B15" s="253" t="s">
        <v>343</v>
      </c>
      <c r="C15" s="958" t="s">
        <v>259</v>
      </c>
      <c r="D15" s="959"/>
      <c r="E15" s="959"/>
      <c r="F15" s="959"/>
      <c r="G15" s="959"/>
      <c r="H15" s="959"/>
      <c r="I15" s="959"/>
      <c r="J15" s="959"/>
      <c r="K15" s="959"/>
      <c r="L15" s="959"/>
      <c r="M15" s="959"/>
      <c r="N15" s="959"/>
      <c r="O15" s="959"/>
      <c r="P15" s="959"/>
      <c r="Q15" s="413"/>
      <c r="R15" s="254" t="s">
        <v>260</v>
      </c>
      <c r="S15" s="955" t="s">
        <v>256</v>
      </c>
      <c r="T15" s="955"/>
      <c r="U15" s="955"/>
      <c r="V15" s="955"/>
      <c r="W15" s="955"/>
      <c r="X15" s="955"/>
      <c r="Y15" s="955"/>
    </row>
    <row r="16" spans="1:25" ht="15.95" customHeight="1" x14ac:dyDescent="0.15">
      <c r="A16" s="950" t="s">
        <v>261</v>
      </c>
      <c r="B16" s="253" t="s">
        <v>344</v>
      </c>
      <c r="C16" s="953" t="s">
        <v>351</v>
      </c>
      <c r="D16" s="954"/>
      <c r="E16" s="954"/>
      <c r="F16" s="954"/>
      <c r="G16" s="954"/>
      <c r="H16" s="954"/>
      <c r="I16" s="954"/>
      <c r="J16" s="954"/>
      <c r="K16" s="954"/>
      <c r="L16" s="954"/>
      <c r="M16" s="954"/>
      <c r="N16" s="954"/>
      <c r="O16" s="954"/>
      <c r="P16" s="954"/>
      <c r="Q16" s="413"/>
      <c r="R16" s="254" t="s">
        <v>254</v>
      </c>
      <c r="S16" s="955" t="s">
        <v>256</v>
      </c>
      <c r="T16" s="955"/>
      <c r="U16" s="955"/>
      <c r="V16" s="955"/>
      <c r="W16" s="955"/>
      <c r="X16" s="955"/>
      <c r="Y16" s="955"/>
    </row>
    <row r="17" spans="1:25" ht="15.95" customHeight="1" x14ac:dyDescent="0.15">
      <c r="A17" s="951"/>
      <c r="B17" s="253" t="s">
        <v>263</v>
      </c>
      <c r="C17" s="958" t="s">
        <v>284</v>
      </c>
      <c r="D17" s="959"/>
      <c r="E17" s="959"/>
      <c r="F17" s="959"/>
      <c r="G17" s="959"/>
      <c r="H17" s="959"/>
      <c r="I17" s="959"/>
      <c r="J17" s="959"/>
      <c r="K17" s="959"/>
      <c r="L17" s="959"/>
      <c r="M17" s="959"/>
      <c r="N17" s="959"/>
      <c r="O17" s="959"/>
      <c r="P17" s="978"/>
      <c r="Q17" s="413"/>
      <c r="R17" s="254" t="s">
        <v>254</v>
      </c>
      <c r="S17" s="955" t="s">
        <v>256</v>
      </c>
      <c r="T17" s="955"/>
      <c r="U17" s="955"/>
      <c r="V17" s="955"/>
      <c r="W17" s="955"/>
      <c r="X17" s="955"/>
      <c r="Y17" s="955"/>
    </row>
    <row r="18" spans="1:25" ht="15.95" customHeight="1" x14ac:dyDescent="0.15">
      <c r="A18" s="951"/>
      <c r="B18" s="956" t="s">
        <v>264</v>
      </c>
      <c r="C18" s="958" t="s">
        <v>285</v>
      </c>
      <c r="D18" s="959"/>
      <c r="E18" s="959"/>
      <c r="F18" s="959"/>
      <c r="G18" s="959"/>
      <c r="H18" s="959"/>
      <c r="I18" s="959"/>
      <c r="J18" s="959"/>
      <c r="K18" s="959"/>
      <c r="L18" s="959"/>
      <c r="M18" s="959"/>
      <c r="N18" s="959"/>
      <c r="O18" s="959"/>
      <c r="P18" s="978"/>
      <c r="Q18" s="416"/>
      <c r="R18" s="255" t="s">
        <v>381</v>
      </c>
      <c r="S18" s="955" t="s">
        <v>256</v>
      </c>
      <c r="T18" s="955"/>
      <c r="U18" s="955"/>
      <c r="V18" s="955"/>
      <c r="W18" s="955"/>
      <c r="X18" s="955"/>
      <c r="Y18" s="955"/>
    </row>
    <row r="19" spans="1:25" ht="15.95" customHeight="1" x14ac:dyDescent="0.15">
      <c r="A19" s="951"/>
      <c r="B19" s="957"/>
      <c r="C19" s="958" t="s">
        <v>286</v>
      </c>
      <c r="D19" s="959"/>
      <c r="E19" s="959"/>
      <c r="F19" s="959"/>
      <c r="G19" s="959"/>
      <c r="H19" s="959"/>
      <c r="I19" s="959"/>
      <c r="J19" s="959"/>
      <c r="K19" s="959"/>
      <c r="L19" s="959"/>
      <c r="M19" s="959"/>
      <c r="N19" s="959"/>
      <c r="O19" s="959"/>
      <c r="P19" s="978"/>
      <c r="Q19" s="413"/>
      <c r="R19" s="254" t="s">
        <v>260</v>
      </c>
      <c r="S19" s="955" t="s">
        <v>256</v>
      </c>
      <c r="T19" s="955"/>
      <c r="U19" s="955"/>
      <c r="V19" s="955"/>
      <c r="W19" s="955"/>
      <c r="X19" s="955"/>
      <c r="Y19" s="955"/>
    </row>
    <row r="20" spans="1:25" ht="15.95" customHeight="1" x14ac:dyDescent="0.15">
      <c r="A20" s="951"/>
      <c r="B20" s="253" t="s">
        <v>287</v>
      </c>
      <c r="C20" s="958" t="s">
        <v>288</v>
      </c>
      <c r="D20" s="959"/>
      <c r="E20" s="959"/>
      <c r="F20" s="959"/>
      <c r="G20" s="959"/>
      <c r="H20" s="959"/>
      <c r="I20" s="959"/>
      <c r="J20" s="959"/>
      <c r="K20" s="959"/>
      <c r="L20" s="959"/>
      <c r="M20" s="959"/>
      <c r="N20" s="959"/>
      <c r="O20" s="959"/>
      <c r="P20" s="978"/>
      <c r="Q20" s="413"/>
      <c r="R20" s="254" t="s">
        <v>289</v>
      </c>
      <c r="S20" s="955" t="s">
        <v>256</v>
      </c>
      <c r="T20" s="955"/>
      <c r="U20" s="955"/>
      <c r="V20" s="955"/>
      <c r="W20" s="955"/>
      <c r="X20" s="955"/>
      <c r="Y20" s="955"/>
    </row>
    <row r="21" spans="1:25" ht="15.95" customHeight="1" x14ac:dyDescent="0.15">
      <c r="A21" s="951"/>
      <c r="B21" s="256" t="s">
        <v>290</v>
      </c>
      <c r="C21" s="958" t="s">
        <v>293</v>
      </c>
      <c r="D21" s="959"/>
      <c r="E21" s="959"/>
      <c r="F21" s="959"/>
      <c r="G21" s="959"/>
      <c r="H21" s="959"/>
      <c r="I21" s="959"/>
      <c r="J21" s="959"/>
      <c r="K21" s="959"/>
      <c r="L21" s="959"/>
      <c r="M21" s="959"/>
      <c r="N21" s="959"/>
      <c r="O21" s="959"/>
      <c r="P21" s="978"/>
      <c r="Q21" s="413"/>
      <c r="R21" s="254" t="s">
        <v>266</v>
      </c>
      <c r="S21" s="955" t="s">
        <v>256</v>
      </c>
      <c r="T21" s="955"/>
      <c r="U21" s="955"/>
      <c r="V21" s="955"/>
      <c r="W21" s="955"/>
      <c r="X21" s="955"/>
      <c r="Y21" s="955"/>
    </row>
    <row r="22" spans="1:25" ht="32.1" customHeight="1" x14ac:dyDescent="0.15">
      <c r="A22" s="951"/>
      <c r="B22" s="956" t="s">
        <v>291</v>
      </c>
      <c r="C22" s="1011" t="s">
        <v>265</v>
      </c>
      <c r="D22" s="1014" t="s">
        <v>377</v>
      </c>
      <c r="E22" s="1015"/>
      <c r="F22" s="1015"/>
      <c r="G22" s="1015"/>
      <c r="H22" s="1015"/>
      <c r="I22" s="1015"/>
      <c r="J22" s="1015"/>
      <c r="K22" s="1015"/>
      <c r="L22" s="1015"/>
      <c r="M22" s="1015"/>
      <c r="N22" s="1015"/>
      <c r="O22" s="1015"/>
      <c r="P22" s="1016"/>
      <c r="Q22" s="413"/>
      <c r="R22" s="254" t="s">
        <v>254</v>
      </c>
      <c r="S22" s="955" t="s">
        <v>256</v>
      </c>
      <c r="T22" s="955"/>
      <c r="U22" s="955"/>
      <c r="V22" s="955"/>
      <c r="W22" s="955"/>
      <c r="X22" s="955"/>
      <c r="Y22" s="955"/>
    </row>
    <row r="23" spans="1:25" ht="32.1" customHeight="1" x14ac:dyDescent="0.15">
      <c r="A23" s="951"/>
      <c r="B23" s="994"/>
      <c r="C23" s="1012"/>
      <c r="D23" s="1014" t="s">
        <v>526</v>
      </c>
      <c r="E23" s="1015"/>
      <c r="F23" s="1015"/>
      <c r="G23" s="1015"/>
      <c r="H23" s="1015"/>
      <c r="I23" s="1015"/>
      <c r="J23" s="1015"/>
      <c r="K23" s="1015"/>
      <c r="L23" s="1015"/>
      <c r="M23" s="1015"/>
      <c r="N23" s="1015"/>
      <c r="O23" s="1015"/>
      <c r="P23" s="1016"/>
      <c r="Q23" s="413"/>
      <c r="R23" s="254" t="s">
        <v>260</v>
      </c>
      <c r="S23" s="955" t="s">
        <v>256</v>
      </c>
      <c r="T23" s="955"/>
      <c r="U23" s="955"/>
      <c r="V23" s="955"/>
      <c r="W23" s="955"/>
      <c r="X23" s="955"/>
      <c r="Y23" s="955"/>
    </row>
    <row r="24" spans="1:25" ht="32.1" customHeight="1" x14ac:dyDescent="0.15">
      <c r="A24" s="951"/>
      <c r="B24" s="957"/>
      <c r="C24" s="1013"/>
      <c r="D24" s="1014" t="s">
        <v>378</v>
      </c>
      <c r="E24" s="1015"/>
      <c r="F24" s="1015"/>
      <c r="G24" s="1015"/>
      <c r="H24" s="1015"/>
      <c r="I24" s="1015"/>
      <c r="J24" s="1015"/>
      <c r="K24" s="1015"/>
      <c r="L24" s="1015"/>
      <c r="M24" s="1015"/>
      <c r="N24" s="1015"/>
      <c r="O24" s="1015"/>
      <c r="P24" s="1016"/>
      <c r="Q24" s="413"/>
      <c r="R24" s="254" t="s">
        <v>266</v>
      </c>
      <c r="S24" s="955" t="s">
        <v>256</v>
      </c>
      <c r="T24" s="955"/>
      <c r="U24" s="955"/>
      <c r="V24" s="955"/>
      <c r="W24" s="955"/>
      <c r="X24" s="955"/>
      <c r="Y24" s="955"/>
    </row>
    <row r="25" spans="1:25" ht="15.95" customHeight="1" x14ac:dyDescent="0.15">
      <c r="A25" s="951"/>
      <c r="B25" s="253" t="s">
        <v>292</v>
      </c>
      <c r="C25" s="958" t="s">
        <v>267</v>
      </c>
      <c r="D25" s="959"/>
      <c r="E25" s="959"/>
      <c r="F25" s="959"/>
      <c r="G25" s="959"/>
      <c r="H25" s="959"/>
      <c r="I25" s="959"/>
      <c r="J25" s="959"/>
      <c r="K25" s="959"/>
      <c r="L25" s="959"/>
      <c r="M25" s="959"/>
      <c r="N25" s="959"/>
      <c r="O25" s="959"/>
      <c r="P25" s="978"/>
      <c r="Q25" s="413"/>
      <c r="R25" s="254" t="s">
        <v>254</v>
      </c>
      <c r="S25" s="955" t="s">
        <v>256</v>
      </c>
      <c r="T25" s="955"/>
      <c r="U25" s="955"/>
      <c r="V25" s="955"/>
      <c r="W25" s="955"/>
      <c r="X25" s="955"/>
      <c r="Y25" s="955"/>
    </row>
    <row r="26" spans="1:25" ht="15.95" customHeight="1" x14ac:dyDescent="0.15">
      <c r="A26" s="951"/>
      <c r="B26" s="956" t="s">
        <v>294</v>
      </c>
      <c r="C26" s="958" t="s">
        <v>268</v>
      </c>
      <c r="D26" s="959"/>
      <c r="E26" s="959"/>
      <c r="F26" s="959"/>
      <c r="G26" s="959"/>
      <c r="H26" s="959"/>
      <c r="I26" s="959"/>
      <c r="J26" s="959"/>
      <c r="K26" s="959"/>
      <c r="L26" s="959"/>
      <c r="M26" s="959"/>
      <c r="N26" s="959"/>
      <c r="O26" s="959"/>
      <c r="P26" s="978"/>
      <c r="Q26" s="413"/>
      <c r="R26" s="254" t="s">
        <v>260</v>
      </c>
      <c r="S26" s="955" t="s">
        <v>256</v>
      </c>
      <c r="T26" s="955"/>
      <c r="U26" s="955"/>
      <c r="V26" s="955"/>
      <c r="W26" s="955"/>
      <c r="X26" s="955"/>
      <c r="Y26" s="955"/>
    </row>
    <row r="27" spans="1:25" ht="15.95" customHeight="1" x14ac:dyDescent="0.15">
      <c r="A27" s="952"/>
      <c r="B27" s="957"/>
      <c r="C27" s="958" t="s">
        <v>269</v>
      </c>
      <c r="D27" s="959"/>
      <c r="E27" s="959"/>
      <c r="F27" s="959"/>
      <c r="G27" s="959"/>
      <c r="H27" s="959"/>
      <c r="I27" s="959"/>
      <c r="J27" s="959"/>
      <c r="K27" s="959"/>
      <c r="L27" s="959"/>
      <c r="M27" s="959"/>
      <c r="N27" s="959"/>
      <c r="O27" s="959"/>
      <c r="P27" s="978"/>
      <c r="Q27" s="413"/>
      <c r="R27" s="254" t="s">
        <v>381</v>
      </c>
      <c r="S27" s="955" t="s">
        <v>256</v>
      </c>
      <c r="T27" s="955"/>
      <c r="U27" s="955"/>
      <c r="V27" s="955"/>
      <c r="W27" s="955"/>
      <c r="X27" s="955"/>
      <c r="Y27" s="955"/>
    </row>
    <row r="28" spans="1:25" ht="15.95" customHeight="1" x14ac:dyDescent="0.15">
      <c r="A28" s="985" t="s">
        <v>73</v>
      </c>
      <c r="B28" s="253" t="s">
        <v>295</v>
      </c>
      <c r="C28" s="958" t="s">
        <v>270</v>
      </c>
      <c r="D28" s="959"/>
      <c r="E28" s="959"/>
      <c r="F28" s="959"/>
      <c r="G28" s="959"/>
      <c r="H28" s="959"/>
      <c r="I28" s="959"/>
      <c r="J28" s="959"/>
      <c r="K28" s="959"/>
      <c r="L28" s="959"/>
      <c r="M28" s="959"/>
      <c r="N28" s="959"/>
      <c r="O28" s="959"/>
      <c r="P28" s="978"/>
      <c r="Q28" s="413"/>
      <c r="R28" s="254" t="s">
        <v>254</v>
      </c>
      <c r="S28" s="955" t="s">
        <v>256</v>
      </c>
      <c r="T28" s="955"/>
      <c r="U28" s="955"/>
      <c r="V28" s="955"/>
      <c r="W28" s="955"/>
      <c r="X28" s="955"/>
      <c r="Y28" s="955"/>
    </row>
    <row r="29" spans="1:25" ht="15.95" customHeight="1" x14ac:dyDescent="0.15">
      <c r="A29" s="986"/>
      <c r="B29" s="956" t="s">
        <v>296</v>
      </c>
      <c r="C29" s="958" t="s">
        <v>271</v>
      </c>
      <c r="D29" s="959"/>
      <c r="E29" s="959"/>
      <c r="F29" s="959"/>
      <c r="G29" s="959"/>
      <c r="H29" s="959"/>
      <c r="I29" s="959"/>
      <c r="J29" s="959"/>
      <c r="K29" s="959"/>
      <c r="L29" s="959"/>
      <c r="M29" s="959"/>
      <c r="N29" s="959"/>
      <c r="O29" s="959"/>
      <c r="P29" s="978"/>
      <c r="Q29" s="413"/>
      <c r="R29" s="254" t="s">
        <v>272</v>
      </c>
      <c r="S29" s="955" t="s">
        <v>256</v>
      </c>
      <c r="T29" s="955"/>
      <c r="U29" s="955"/>
      <c r="V29" s="955"/>
      <c r="W29" s="955"/>
      <c r="X29" s="955"/>
      <c r="Y29" s="955"/>
    </row>
    <row r="30" spans="1:25" ht="15.95" customHeight="1" x14ac:dyDescent="0.15">
      <c r="A30" s="986"/>
      <c r="B30" s="957"/>
      <c r="C30" s="958" t="s">
        <v>452</v>
      </c>
      <c r="D30" s="959"/>
      <c r="E30" s="959"/>
      <c r="F30" s="959"/>
      <c r="G30" s="959"/>
      <c r="H30" s="959"/>
      <c r="I30" s="959"/>
      <c r="J30" s="959"/>
      <c r="K30" s="959"/>
      <c r="L30" s="959"/>
      <c r="M30" s="959"/>
      <c r="N30" s="959"/>
      <c r="O30" s="959"/>
      <c r="P30" s="978"/>
      <c r="Q30" s="417"/>
      <c r="R30" s="254" t="s">
        <v>272</v>
      </c>
      <c r="S30" s="955" t="s">
        <v>256</v>
      </c>
      <c r="T30" s="955"/>
      <c r="U30" s="955"/>
      <c r="V30" s="955"/>
      <c r="W30" s="955"/>
      <c r="X30" s="955"/>
      <c r="Y30" s="955"/>
    </row>
    <row r="31" spans="1:25" ht="15.95" customHeight="1" x14ac:dyDescent="0.15">
      <c r="A31" s="987"/>
      <c r="B31" s="363" t="s">
        <v>413</v>
      </c>
      <c r="C31" s="958" t="s">
        <v>414</v>
      </c>
      <c r="D31" s="959"/>
      <c r="E31" s="959"/>
      <c r="F31" s="959"/>
      <c r="G31" s="959"/>
      <c r="H31" s="959"/>
      <c r="I31" s="959"/>
      <c r="J31" s="959"/>
      <c r="K31" s="959"/>
      <c r="L31" s="959"/>
      <c r="M31" s="959"/>
      <c r="N31" s="959"/>
      <c r="O31" s="959"/>
      <c r="P31" s="959"/>
      <c r="Q31" s="417"/>
      <c r="R31" s="376" t="s">
        <v>415</v>
      </c>
      <c r="S31" s="955" t="s">
        <v>256</v>
      </c>
      <c r="T31" s="955"/>
      <c r="U31" s="955"/>
      <c r="V31" s="955"/>
      <c r="W31" s="955"/>
      <c r="X31" s="955"/>
      <c r="Y31" s="955"/>
    </row>
    <row r="32" spans="1:25" ht="15.95" customHeight="1" thickBot="1" x14ac:dyDescent="0.2">
      <c r="A32" s="996"/>
      <c r="B32" s="997"/>
      <c r="C32" s="998" t="s">
        <v>451</v>
      </c>
      <c r="D32" s="999"/>
      <c r="E32" s="999"/>
      <c r="F32" s="999"/>
      <c r="G32" s="999"/>
      <c r="H32" s="999"/>
      <c r="I32" s="999"/>
      <c r="J32" s="999"/>
      <c r="K32" s="999"/>
      <c r="L32" s="999"/>
      <c r="M32" s="999"/>
      <c r="N32" s="999"/>
      <c r="O32" s="999"/>
      <c r="P32" s="999"/>
      <c r="Q32" s="436"/>
      <c r="R32" s="426" t="s">
        <v>381</v>
      </c>
      <c r="S32" s="1000"/>
      <c r="T32" s="1000"/>
      <c r="U32" s="1000"/>
      <c r="V32" s="1000"/>
      <c r="W32" s="1000"/>
      <c r="X32" s="1000"/>
      <c r="Y32" s="997"/>
    </row>
    <row r="33" spans="1:25" ht="20.100000000000001" customHeight="1" x14ac:dyDescent="0.15">
      <c r="A33" s="1003" t="s">
        <v>273</v>
      </c>
      <c r="B33" s="1004"/>
      <c r="C33" s="1001" t="s">
        <v>283</v>
      </c>
      <c r="D33" s="1001"/>
      <c r="E33" s="1001"/>
      <c r="F33" s="1001"/>
      <c r="G33" s="1001"/>
      <c r="H33" s="1001"/>
      <c r="I33" s="1001"/>
      <c r="J33" s="1001"/>
      <c r="K33" s="1001"/>
      <c r="L33" s="1001"/>
      <c r="M33" s="1001"/>
      <c r="N33" s="1001"/>
      <c r="O33" s="1001"/>
      <c r="P33" s="1001"/>
      <c r="Q33" s="1001"/>
      <c r="R33" s="1001"/>
      <c r="S33" s="1001"/>
      <c r="T33" s="1001"/>
      <c r="U33" s="1001"/>
      <c r="V33" s="1001"/>
      <c r="W33" s="1001"/>
      <c r="X33" s="1001"/>
      <c r="Y33" s="1002"/>
    </row>
    <row r="34" spans="1:25" ht="20.100000000000001" customHeight="1" thickBot="1" x14ac:dyDescent="0.2">
      <c r="A34" s="1005"/>
      <c r="B34" s="1006"/>
      <c r="C34" s="406" t="s">
        <v>460</v>
      </c>
      <c r="D34" s="1007" t="s">
        <v>461</v>
      </c>
      <c r="E34" s="1007"/>
      <c r="F34" s="407" t="s">
        <v>460</v>
      </c>
      <c r="G34" s="1007" t="s">
        <v>464</v>
      </c>
      <c r="H34" s="1007"/>
      <c r="I34" s="1007"/>
      <c r="J34" s="1007"/>
      <c r="K34" s="407" t="s">
        <v>460</v>
      </c>
      <c r="L34" s="1007" t="s">
        <v>465</v>
      </c>
      <c r="M34" s="1007"/>
      <c r="N34" s="1007"/>
      <c r="O34" s="1007"/>
      <c r="P34" s="1007"/>
      <c r="Q34" s="1007"/>
      <c r="R34" s="410" t="s">
        <v>462</v>
      </c>
      <c r="S34" s="1007" t="s">
        <v>463</v>
      </c>
      <c r="T34" s="1007"/>
      <c r="U34" s="437"/>
      <c r="V34" s="1007"/>
      <c r="W34" s="1007"/>
      <c r="X34" s="408"/>
      <c r="Y34" s="409"/>
    </row>
    <row r="35" spans="1:25" ht="12" customHeight="1" x14ac:dyDescent="0.15">
      <c r="A35" s="257"/>
      <c r="B35" s="257"/>
      <c r="C35" s="258"/>
      <c r="D35" s="259"/>
      <c r="E35" s="259"/>
      <c r="F35" s="259"/>
      <c r="G35" s="259"/>
      <c r="H35" s="259"/>
      <c r="I35" s="259"/>
      <c r="J35" s="259"/>
      <c r="K35" s="259"/>
      <c r="L35" s="259"/>
      <c r="M35" s="259"/>
      <c r="N35" s="259"/>
      <c r="O35" s="259"/>
      <c r="P35" s="259"/>
      <c r="Q35" s="259"/>
      <c r="R35" s="259"/>
      <c r="S35" s="259"/>
      <c r="T35" s="259"/>
      <c r="U35" s="259"/>
      <c r="V35" s="259"/>
      <c r="W35" s="259"/>
      <c r="X35" s="259"/>
      <c r="Y35" s="259"/>
    </row>
    <row r="36" spans="1:25" ht="17.25" x14ac:dyDescent="0.15">
      <c r="A36" s="260" t="s">
        <v>274</v>
      </c>
      <c r="B36" s="260"/>
      <c r="C36" s="260"/>
      <c r="D36" s="260"/>
      <c r="E36" s="260"/>
      <c r="F36" s="260"/>
      <c r="G36" s="260"/>
      <c r="H36" s="260"/>
      <c r="I36" s="260"/>
      <c r="J36" s="260"/>
      <c r="K36" s="260"/>
      <c r="L36" s="260"/>
      <c r="M36" s="260"/>
      <c r="N36" s="260"/>
      <c r="O36" s="260"/>
      <c r="P36" s="260"/>
      <c r="Q36" s="260"/>
      <c r="R36" s="260"/>
      <c r="S36" s="260"/>
      <c r="T36" s="261"/>
      <c r="U36" s="261"/>
      <c r="V36" s="260"/>
      <c r="W36" s="260"/>
      <c r="X36" s="260"/>
      <c r="Y36" s="260"/>
    </row>
    <row r="37" spans="1:25" ht="12" customHeight="1" x14ac:dyDescent="0.15">
      <c r="A37" s="262"/>
      <c r="B37" s="263"/>
      <c r="C37" s="263"/>
      <c r="D37" s="263"/>
      <c r="E37" s="263"/>
      <c r="F37" s="263"/>
      <c r="G37" s="263"/>
      <c r="H37" s="263"/>
      <c r="I37" s="263"/>
      <c r="J37" s="263"/>
      <c r="K37" s="263"/>
      <c r="L37" s="263"/>
      <c r="M37" s="263"/>
      <c r="N37" s="263"/>
      <c r="O37" s="263"/>
      <c r="P37" s="263"/>
      <c r="Q37" s="263"/>
      <c r="R37" s="263"/>
      <c r="S37" s="263"/>
      <c r="T37" s="263"/>
      <c r="U37" s="263"/>
      <c r="V37" s="1008" t="s">
        <v>275</v>
      </c>
      <c r="W37" s="1009"/>
      <c r="X37" s="1009"/>
      <c r="Y37" s="1010"/>
    </row>
    <row r="38" spans="1:25" ht="12" customHeight="1" x14ac:dyDescent="0.15">
      <c r="A38" s="264" t="s">
        <v>276</v>
      </c>
      <c r="B38" s="265"/>
      <c r="C38" s="265"/>
      <c r="D38" s="265"/>
      <c r="E38" s="265"/>
      <c r="F38" s="265"/>
      <c r="G38" s="265"/>
      <c r="H38" s="265"/>
      <c r="I38" s="265"/>
      <c r="J38" s="265" t="s">
        <v>277</v>
      </c>
      <c r="K38" s="265"/>
      <c r="L38" s="265"/>
      <c r="M38" s="265"/>
      <c r="N38" s="265"/>
      <c r="O38" s="265"/>
      <c r="P38" s="265"/>
      <c r="Q38" s="265"/>
      <c r="R38" s="265"/>
      <c r="S38" s="266"/>
      <c r="T38" s="266"/>
      <c r="U38" s="267"/>
      <c r="V38" s="268"/>
      <c r="W38" s="269"/>
      <c r="X38" s="269"/>
      <c r="Y38" s="270"/>
    </row>
    <row r="39" spans="1:25" ht="17.25" x14ac:dyDescent="0.15">
      <c r="A39" s="271"/>
      <c r="B39" s="260" t="s">
        <v>278</v>
      </c>
      <c r="C39" s="260"/>
      <c r="D39" s="260"/>
      <c r="E39" s="260"/>
      <c r="F39" s="260"/>
      <c r="G39" s="260"/>
      <c r="H39" s="260"/>
      <c r="I39" s="260"/>
      <c r="J39" s="260"/>
      <c r="K39" s="260" t="s">
        <v>278</v>
      </c>
      <c r="L39" s="260"/>
      <c r="M39" s="260"/>
      <c r="N39" s="260"/>
      <c r="O39" s="260"/>
      <c r="P39" s="260"/>
      <c r="Q39" s="260"/>
      <c r="R39" s="260"/>
      <c r="S39" s="272"/>
      <c r="T39" s="272"/>
      <c r="U39" s="272"/>
      <c r="V39" s="273"/>
      <c r="W39" s="272"/>
      <c r="X39" s="272"/>
      <c r="Y39" s="274"/>
    </row>
    <row r="40" spans="1:25" ht="12" customHeight="1" x14ac:dyDescent="0.15">
      <c r="A40" s="275"/>
      <c r="B40" s="276"/>
      <c r="C40" s="276"/>
      <c r="D40" s="276"/>
      <c r="E40" s="276"/>
      <c r="F40" s="276"/>
      <c r="G40" s="276"/>
      <c r="H40" s="276"/>
      <c r="I40" s="276"/>
      <c r="J40" s="276"/>
      <c r="K40" s="276"/>
      <c r="L40" s="276"/>
      <c r="M40" s="276"/>
      <c r="N40" s="276"/>
      <c r="O40" s="276"/>
      <c r="P40" s="276"/>
      <c r="Q40" s="276"/>
      <c r="R40" s="276"/>
      <c r="S40" s="272"/>
      <c r="T40" s="272"/>
      <c r="U40" s="272"/>
      <c r="V40" s="273"/>
      <c r="W40" s="272"/>
      <c r="X40" s="272"/>
      <c r="Y40" s="274"/>
    </row>
    <row r="41" spans="1:25" ht="12" customHeight="1" x14ac:dyDescent="0.15">
      <c r="A41" s="264" t="s">
        <v>279</v>
      </c>
      <c r="B41" s="265"/>
      <c r="C41" s="265"/>
      <c r="D41" s="265"/>
      <c r="E41" s="265"/>
      <c r="F41" s="265"/>
      <c r="G41" s="265"/>
      <c r="H41" s="265"/>
      <c r="I41" s="265"/>
      <c r="J41" s="265"/>
      <c r="K41" s="265"/>
      <c r="L41" s="265"/>
      <c r="M41" s="265"/>
      <c r="N41" s="265"/>
      <c r="O41" s="265"/>
      <c r="P41" s="265"/>
      <c r="Q41" s="265"/>
      <c r="R41" s="265"/>
      <c r="S41" s="266"/>
      <c r="T41" s="266"/>
      <c r="U41" s="267"/>
      <c r="V41" s="277"/>
      <c r="W41" s="278"/>
      <c r="X41" s="278"/>
      <c r="Y41" s="279"/>
    </row>
    <row r="42" spans="1:25" ht="12" customHeight="1" x14ac:dyDescent="0.15">
      <c r="A42" s="264"/>
      <c r="B42" s="265" t="s">
        <v>280</v>
      </c>
      <c r="C42" s="265"/>
      <c r="D42" s="265"/>
      <c r="E42" s="265"/>
      <c r="F42" s="265"/>
      <c r="G42" s="265"/>
      <c r="H42" s="265"/>
      <c r="I42" s="265"/>
      <c r="J42" s="265"/>
      <c r="K42" s="265"/>
      <c r="L42" s="265"/>
      <c r="M42" s="265" t="s">
        <v>281</v>
      </c>
      <c r="N42" s="265"/>
      <c r="O42" s="265"/>
      <c r="P42" s="265"/>
      <c r="Q42" s="265"/>
      <c r="R42" s="265"/>
      <c r="S42" s="265"/>
      <c r="T42" s="265"/>
      <c r="U42" s="265"/>
      <c r="V42" s="265"/>
      <c r="W42" s="265"/>
      <c r="X42" s="265"/>
      <c r="Y42" s="280"/>
    </row>
    <row r="43" spans="1:25" ht="12" customHeight="1" x14ac:dyDescent="0.15">
      <c r="A43" s="264"/>
      <c r="B43" s="265" t="s">
        <v>282</v>
      </c>
      <c r="C43" s="265"/>
      <c r="D43" s="265"/>
      <c r="E43" s="265"/>
      <c r="F43" s="265"/>
      <c r="G43" s="265"/>
      <c r="H43" s="265"/>
      <c r="I43" s="265"/>
      <c r="J43" s="265"/>
      <c r="K43" s="265"/>
      <c r="L43" s="265"/>
      <c r="M43" s="265"/>
      <c r="N43" s="265"/>
      <c r="O43" s="265"/>
      <c r="P43" s="265"/>
      <c r="Q43" s="265"/>
      <c r="R43" s="265"/>
      <c r="S43" s="265"/>
      <c r="T43" s="265"/>
      <c r="U43" s="265"/>
      <c r="V43" s="265"/>
      <c r="W43" s="265"/>
      <c r="X43" s="265"/>
      <c r="Y43" s="280"/>
    </row>
    <row r="44" spans="1:25" ht="15" customHeight="1" x14ac:dyDescent="0.15">
      <c r="A44" s="275"/>
      <c r="B44" s="276"/>
      <c r="C44" s="276"/>
      <c r="D44" s="276"/>
      <c r="E44" s="276"/>
      <c r="F44" s="276"/>
      <c r="G44" s="276"/>
      <c r="H44" s="276"/>
      <c r="I44" s="276"/>
      <c r="J44" s="276"/>
      <c r="K44" s="276"/>
      <c r="L44" s="276"/>
      <c r="M44" s="276"/>
      <c r="N44" s="276"/>
      <c r="O44" s="276"/>
      <c r="P44" s="276"/>
      <c r="Q44" s="276"/>
      <c r="R44" s="276"/>
      <c r="S44" s="276"/>
      <c r="T44" s="276"/>
      <c r="U44" s="276"/>
      <c r="V44" s="276"/>
      <c r="W44" s="276"/>
      <c r="X44" s="276"/>
      <c r="Y44" s="281"/>
    </row>
    <row r="45" spans="1:25" ht="15" customHeight="1" x14ac:dyDescent="0.15">
      <c r="A45" s="275"/>
      <c r="B45" s="276"/>
      <c r="C45" s="276"/>
      <c r="D45" s="276"/>
      <c r="E45" s="276"/>
      <c r="F45" s="276"/>
      <c r="G45" s="276"/>
      <c r="H45" s="276"/>
      <c r="I45" s="276"/>
      <c r="J45" s="276"/>
      <c r="K45" s="276"/>
      <c r="L45" s="276"/>
      <c r="M45" s="276"/>
      <c r="N45" s="276"/>
      <c r="O45" s="276"/>
      <c r="P45" s="276"/>
      <c r="Q45" s="276"/>
      <c r="R45" s="276"/>
      <c r="S45" s="276"/>
      <c r="T45" s="276"/>
      <c r="U45" s="276"/>
      <c r="V45" s="276"/>
      <c r="W45" s="276"/>
      <c r="X45" s="276"/>
      <c r="Y45" s="281"/>
    </row>
    <row r="46" spans="1:25" ht="15" customHeight="1" x14ac:dyDescent="0.15">
      <c r="A46" s="282"/>
      <c r="B46" s="283"/>
      <c r="C46" s="283"/>
      <c r="D46" s="283"/>
      <c r="E46" s="283"/>
      <c r="F46" s="283"/>
      <c r="G46" s="283"/>
      <c r="H46" s="283"/>
      <c r="I46" s="283"/>
      <c r="J46" s="283"/>
      <c r="K46" s="283"/>
      <c r="L46" s="283"/>
      <c r="M46" s="283"/>
      <c r="N46" s="283"/>
      <c r="O46" s="283"/>
      <c r="P46" s="283"/>
      <c r="Q46" s="283"/>
      <c r="R46" s="283"/>
      <c r="S46" s="283"/>
      <c r="T46" s="283"/>
      <c r="U46" s="283"/>
      <c r="V46" s="283"/>
      <c r="W46" s="283"/>
      <c r="X46" s="283"/>
      <c r="Y46" s="284"/>
    </row>
  </sheetData>
  <sheetProtection algorithmName="SHA-512" hashValue="KALJ/eZ4E0OSJ3scbP+Giudq3+R1eC8sn0dG7YWEBIYhUblKkXxbf7zXsUIBARg0HniUcKnZOocdwbeqPCTr5w==" saltValue="gtm/KUH8WENetQbz3eN6hQ==" spinCount="100000" sheet="1" objects="1" scenarios="1"/>
  <mergeCells count="85">
    <mergeCell ref="V37:Y37"/>
    <mergeCell ref="C25:P25"/>
    <mergeCell ref="S25:Y25"/>
    <mergeCell ref="C22:C24"/>
    <mergeCell ref="D22:P22"/>
    <mergeCell ref="S22:Y22"/>
    <mergeCell ref="D23:P23"/>
    <mergeCell ref="S23:Y23"/>
    <mergeCell ref="D24:P24"/>
    <mergeCell ref="S24:Y24"/>
    <mergeCell ref="S26:Y26"/>
    <mergeCell ref="C27:P27"/>
    <mergeCell ref="S27:Y27"/>
    <mergeCell ref="C31:P31"/>
    <mergeCell ref="S31:Y31"/>
    <mergeCell ref="C28:P28"/>
    <mergeCell ref="A32:B32"/>
    <mergeCell ref="C32:P32"/>
    <mergeCell ref="S32:Y32"/>
    <mergeCell ref="C33:Y33"/>
    <mergeCell ref="A33:B34"/>
    <mergeCell ref="D34:E34"/>
    <mergeCell ref="V34:W34"/>
    <mergeCell ref="G34:J34"/>
    <mergeCell ref="L34:Q34"/>
    <mergeCell ref="S34:T34"/>
    <mergeCell ref="S28:Y28"/>
    <mergeCell ref="B29:B30"/>
    <mergeCell ref="C29:P29"/>
    <mergeCell ref="S29:Y29"/>
    <mergeCell ref="C30:P30"/>
    <mergeCell ref="S30:Y30"/>
    <mergeCell ref="A28:A31"/>
    <mergeCell ref="P2:Y2"/>
    <mergeCell ref="A1:O1"/>
    <mergeCell ref="P1:Q1"/>
    <mergeCell ref="A16:A27"/>
    <mergeCell ref="C16:P16"/>
    <mergeCell ref="S16:Y16"/>
    <mergeCell ref="C17:P17"/>
    <mergeCell ref="S17:Y17"/>
    <mergeCell ref="B18:B19"/>
    <mergeCell ref="C18:P18"/>
    <mergeCell ref="S18:Y18"/>
    <mergeCell ref="C19:P19"/>
    <mergeCell ref="S19:Y19"/>
    <mergeCell ref="B22:B24"/>
    <mergeCell ref="D2:N2"/>
    <mergeCell ref="C20:P20"/>
    <mergeCell ref="B26:B27"/>
    <mergeCell ref="C26:P26"/>
    <mergeCell ref="C10:P10"/>
    <mergeCell ref="A7:P8"/>
    <mergeCell ref="C12:P12"/>
    <mergeCell ref="C21:P21"/>
    <mergeCell ref="S21:Y21"/>
    <mergeCell ref="S20:Y20"/>
    <mergeCell ref="D4:F4"/>
    <mergeCell ref="H4:J4"/>
    <mergeCell ref="L4:N4"/>
    <mergeCell ref="D5:F5"/>
    <mergeCell ref="H5:J5"/>
    <mergeCell ref="L5:N5"/>
    <mergeCell ref="P3:Y4"/>
    <mergeCell ref="P5:Y6"/>
    <mergeCell ref="D3:N3"/>
    <mergeCell ref="Q7:Y7"/>
    <mergeCell ref="S8:Y8"/>
    <mergeCell ref="S10:Y10"/>
    <mergeCell ref="R11:R12"/>
    <mergeCell ref="S11:Y12"/>
    <mergeCell ref="R1:Y1"/>
    <mergeCell ref="A9:A15"/>
    <mergeCell ref="C9:P9"/>
    <mergeCell ref="S9:Y9"/>
    <mergeCell ref="B13:B14"/>
    <mergeCell ref="C13:P13"/>
    <mergeCell ref="S13:Y13"/>
    <mergeCell ref="C14:P14"/>
    <mergeCell ref="S14:Y14"/>
    <mergeCell ref="C15:P15"/>
    <mergeCell ref="S15:Y15"/>
    <mergeCell ref="B11:B12"/>
    <mergeCell ref="C11:P11"/>
    <mergeCell ref="A3:C3"/>
  </mergeCells>
  <phoneticPr fontId="2"/>
  <pageMargins left="0.70866141732283472" right="0.5118110236220472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I45"/>
  <sheetViews>
    <sheetView showGridLines="0" workbookViewId="0"/>
  </sheetViews>
  <sheetFormatPr defaultColWidth="1.5" defaultRowHeight="16.5" customHeight="1" x14ac:dyDescent="0.15"/>
  <cols>
    <col min="1" max="1" width="1.625" style="378" customWidth="1"/>
    <col min="2" max="33" width="2.625" style="378" customWidth="1"/>
    <col min="34" max="34" width="1.625" style="378" customWidth="1"/>
    <col min="35" max="35" width="1.125" style="378" customWidth="1"/>
    <col min="36" max="255" width="9" style="378" customWidth="1"/>
    <col min="256" max="16384" width="1.5" style="378"/>
  </cols>
  <sheetData>
    <row r="1" spans="1:35" ht="25.5" customHeight="1" x14ac:dyDescent="0.15">
      <c r="A1" s="25" t="s">
        <v>522</v>
      </c>
      <c r="B1" s="377"/>
      <c r="C1" s="377"/>
      <c r="D1" s="377"/>
      <c r="E1" s="377"/>
      <c r="F1" s="377"/>
      <c r="G1" s="377"/>
      <c r="H1" s="377"/>
      <c r="I1" s="377"/>
      <c r="J1" s="377"/>
      <c r="K1" s="377"/>
      <c r="L1" s="377"/>
      <c r="M1" s="377"/>
      <c r="N1" s="377"/>
      <c r="O1" s="377"/>
      <c r="P1" s="377"/>
      <c r="Q1" s="377"/>
      <c r="R1" s="377"/>
      <c r="S1" s="377"/>
      <c r="T1" s="377"/>
      <c r="U1" s="377"/>
      <c r="V1" s="377"/>
      <c r="W1" s="1046" t="s">
        <v>0</v>
      </c>
      <c r="X1" s="1047"/>
      <c r="Y1" s="1047"/>
      <c r="Z1" s="1047"/>
      <c r="AA1" s="1048"/>
      <c r="AB1" s="1049" t="str">
        <f>IF(id="","",id)</f>
        <v/>
      </c>
      <c r="AC1" s="1050"/>
      <c r="AD1" s="1050"/>
      <c r="AE1" s="1050"/>
      <c r="AF1" s="1050"/>
      <c r="AG1" s="1051"/>
      <c r="AI1" s="378">
        <f>tourokukbn</f>
        <v>0</v>
      </c>
    </row>
    <row r="2" spans="1:35" ht="16.5" customHeight="1" x14ac:dyDescent="0.15">
      <c r="A2" s="377"/>
      <c r="B2" s="1045" t="s">
        <v>529</v>
      </c>
      <c r="C2" s="1045"/>
      <c r="D2" s="1045"/>
      <c r="E2" s="1045"/>
      <c r="F2" s="1045"/>
      <c r="G2" s="1045"/>
      <c r="H2" s="1045"/>
      <c r="I2" s="1045"/>
      <c r="J2" s="1045"/>
      <c r="K2" s="1045"/>
      <c r="L2" s="1045"/>
      <c r="M2" s="1045"/>
      <c r="N2" s="1045"/>
      <c r="O2" s="1045"/>
      <c r="P2" s="1045"/>
      <c r="Q2" s="1045"/>
      <c r="R2" s="1045"/>
      <c r="S2" s="1045"/>
      <c r="T2" s="1045"/>
      <c r="U2" s="1045"/>
      <c r="V2" s="1045"/>
      <c r="W2" s="1045"/>
      <c r="X2" s="1045"/>
      <c r="Y2" s="1045"/>
      <c r="Z2" s="1045"/>
      <c r="AA2" s="1045"/>
      <c r="AB2" s="1045"/>
      <c r="AC2" s="1045"/>
      <c r="AD2" s="1045"/>
      <c r="AE2" s="1045"/>
      <c r="AF2" s="1045"/>
      <c r="AG2" s="377"/>
    </row>
    <row r="3" spans="1:35" ht="16.5" customHeight="1" x14ac:dyDescent="0.15">
      <c r="A3" s="377"/>
      <c r="B3" s="1045"/>
      <c r="C3" s="1045"/>
      <c r="D3" s="1045"/>
      <c r="E3" s="1045"/>
      <c r="F3" s="1045"/>
      <c r="G3" s="1045"/>
      <c r="H3" s="1045"/>
      <c r="I3" s="1045"/>
      <c r="J3" s="1045"/>
      <c r="K3" s="1045"/>
      <c r="L3" s="1045"/>
      <c r="M3" s="1045"/>
      <c r="N3" s="1045"/>
      <c r="O3" s="1045"/>
      <c r="P3" s="1045"/>
      <c r="Q3" s="1045"/>
      <c r="R3" s="1045"/>
      <c r="S3" s="1045"/>
      <c r="T3" s="1045"/>
      <c r="U3" s="1045"/>
      <c r="V3" s="1045"/>
      <c r="W3" s="1045"/>
      <c r="X3" s="1045"/>
      <c r="Y3" s="1045"/>
      <c r="Z3" s="1045"/>
      <c r="AA3" s="1045"/>
      <c r="AB3" s="1045"/>
      <c r="AC3" s="1045"/>
      <c r="AD3" s="1045"/>
      <c r="AE3" s="1045"/>
      <c r="AF3" s="1045"/>
      <c r="AG3" s="377"/>
    </row>
    <row r="4" spans="1:35" ht="16.5" customHeight="1" x14ac:dyDescent="0.15">
      <c r="A4" s="377"/>
      <c r="B4" s="377"/>
      <c r="C4" s="377"/>
      <c r="D4" s="377"/>
      <c r="E4" s="377"/>
      <c r="F4" s="377"/>
      <c r="G4" s="1054" t="s">
        <v>202</v>
      </c>
      <c r="H4" s="1055"/>
      <c r="I4" s="1055"/>
      <c r="J4" s="1055"/>
      <c r="K4" s="1055"/>
      <c r="L4" s="1055"/>
      <c r="M4" s="1055"/>
      <c r="N4" s="1055"/>
      <c r="O4" s="1055"/>
      <c r="P4" s="1055"/>
      <c r="Q4" s="1055"/>
      <c r="R4" s="1055"/>
      <c r="S4" s="1055"/>
      <c r="T4" s="1055"/>
      <c r="U4" s="1055"/>
      <c r="V4" s="1055"/>
      <c r="W4" s="1055"/>
      <c r="X4" s="1055"/>
      <c r="Y4" s="1055"/>
      <c r="Z4" s="1055"/>
      <c r="AA4" s="1055"/>
      <c r="AB4" s="1055"/>
      <c r="AC4" s="377"/>
      <c r="AD4" s="377"/>
      <c r="AE4" s="377"/>
      <c r="AF4" s="377"/>
      <c r="AG4" s="377"/>
    </row>
    <row r="5" spans="1:35" ht="16.5" customHeight="1" x14ac:dyDescent="0.15">
      <c r="A5" s="377"/>
      <c r="B5" s="377"/>
      <c r="C5" s="377"/>
      <c r="D5" s="377"/>
      <c r="E5" s="377"/>
      <c r="F5" s="377"/>
      <c r="G5" s="1055"/>
      <c r="H5" s="1055"/>
      <c r="I5" s="1055"/>
      <c r="J5" s="1055"/>
      <c r="K5" s="1055"/>
      <c r="L5" s="1055"/>
      <c r="M5" s="1055"/>
      <c r="N5" s="1055"/>
      <c r="O5" s="1055"/>
      <c r="P5" s="1055"/>
      <c r="Q5" s="1055"/>
      <c r="R5" s="1055"/>
      <c r="S5" s="1055"/>
      <c r="T5" s="1055"/>
      <c r="U5" s="1055"/>
      <c r="V5" s="1055"/>
      <c r="W5" s="1055"/>
      <c r="X5" s="1055"/>
      <c r="Y5" s="1055"/>
      <c r="Z5" s="1055"/>
      <c r="AA5" s="1055"/>
      <c r="AB5" s="1055"/>
      <c r="AC5" s="377"/>
      <c r="AD5" s="377"/>
      <c r="AE5" s="377"/>
      <c r="AF5" s="377"/>
      <c r="AG5" s="377"/>
    </row>
    <row r="6" spans="1:35" ht="16.5" customHeight="1" x14ac:dyDescent="0.15">
      <c r="A6" s="377"/>
      <c r="B6" s="377"/>
      <c r="C6" s="377"/>
      <c r="D6" s="377"/>
      <c r="E6" s="377"/>
      <c r="F6" s="377"/>
      <c r="G6" s="377"/>
      <c r="H6" s="377"/>
      <c r="I6" s="377"/>
      <c r="J6" s="377"/>
      <c r="K6" s="377"/>
      <c r="L6" s="377"/>
      <c r="M6" s="377"/>
      <c r="N6" s="377"/>
      <c r="O6" s="377"/>
      <c r="P6" s="377"/>
      <c r="Q6" s="377"/>
      <c r="R6" s="377"/>
      <c r="S6" s="377"/>
      <c r="T6" s="377"/>
      <c r="U6" s="377"/>
      <c r="V6" s="377"/>
      <c r="W6" s="377"/>
      <c r="X6" s="377"/>
      <c r="Y6" s="377"/>
      <c r="Z6" s="377"/>
      <c r="AA6" s="377"/>
      <c r="AB6" s="377"/>
      <c r="AC6" s="377"/>
      <c r="AD6" s="377"/>
      <c r="AE6" s="377"/>
      <c r="AF6" s="377"/>
      <c r="AG6" s="377"/>
    </row>
    <row r="7" spans="1:35" ht="16.5" customHeight="1" x14ac:dyDescent="0.15">
      <c r="A7" s="377"/>
      <c r="B7" s="377"/>
      <c r="C7" s="377"/>
      <c r="D7" s="377"/>
      <c r="E7" s="377"/>
      <c r="F7" s="377"/>
      <c r="G7" s="377"/>
      <c r="H7" s="377"/>
      <c r="I7" s="377"/>
      <c r="J7" s="377"/>
      <c r="K7" s="377"/>
      <c r="L7" s="377"/>
      <c r="M7" s="377"/>
      <c r="N7" s="377"/>
      <c r="O7" s="377"/>
      <c r="P7" s="377"/>
      <c r="Q7" s="377"/>
      <c r="R7" s="377"/>
      <c r="S7" s="377"/>
      <c r="T7" s="377"/>
      <c r="U7" s="377"/>
      <c r="V7" s="377"/>
      <c r="W7" s="377"/>
      <c r="X7" s="377"/>
      <c r="Y7" s="377"/>
      <c r="Z7" s="377"/>
      <c r="AA7" s="377"/>
      <c r="AB7" s="377"/>
      <c r="AC7" s="377"/>
      <c r="AD7" s="377"/>
      <c r="AE7" s="377"/>
      <c r="AF7" s="377"/>
      <c r="AG7" s="377"/>
    </row>
    <row r="8" spans="1:35" ht="12" customHeight="1" x14ac:dyDescent="0.15">
      <c r="A8" s="377"/>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c r="AB8" s="377"/>
      <c r="AC8" s="377"/>
      <c r="AD8" s="377"/>
      <c r="AE8" s="377"/>
      <c r="AF8" s="377"/>
      <c r="AG8" s="377"/>
    </row>
    <row r="9" spans="1:35" ht="16.5" customHeight="1" x14ac:dyDescent="0.15">
      <c r="A9" s="377"/>
      <c r="B9" s="377"/>
      <c r="C9" s="377"/>
      <c r="D9" s="377"/>
      <c r="E9" s="377"/>
      <c r="F9" s="377"/>
      <c r="G9" s="377"/>
      <c r="H9" s="377"/>
      <c r="I9" s="377"/>
      <c r="J9" s="377"/>
      <c r="K9" s="377"/>
      <c r="L9" s="377"/>
      <c r="M9" s="377"/>
      <c r="N9" s="377"/>
      <c r="O9" s="377"/>
      <c r="P9" s="377"/>
      <c r="Q9" s="377"/>
      <c r="R9" s="377"/>
      <c r="S9" s="377"/>
      <c r="T9" s="377"/>
      <c r="U9" s="1072" t="s">
        <v>241</v>
      </c>
      <c r="V9" s="1073"/>
      <c r="W9" s="1074"/>
      <c r="X9" s="1074"/>
      <c r="Y9" s="27" t="s">
        <v>46</v>
      </c>
      <c r="Z9" s="1074"/>
      <c r="AA9" s="1074"/>
      <c r="AB9" s="27" t="s">
        <v>50</v>
      </c>
      <c r="AC9" s="1074"/>
      <c r="AD9" s="1075"/>
      <c r="AE9" s="27" t="s">
        <v>234</v>
      </c>
      <c r="AF9" s="377"/>
      <c r="AG9" s="377"/>
    </row>
    <row r="10" spans="1:35" ht="12" customHeight="1" x14ac:dyDescent="0.15">
      <c r="A10" s="377"/>
      <c r="B10" s="377"/>
      <c r="C10" s="377"/>
      <c r="D10" s="377"/>
      <c r="E10" s="377"/>
      <c r="F10" s="377"/>
      <c r="G10" s="377"/>
      <c r="H10" s="377"/>
      <c r="I10" s="377"/>
      <c r="J10" s="377"/>
      <c r="K10" s="377"/>
      <c r="L10" s="377"/>
      <c r="M10" s="377"/>
      <c r="N10" s="377"/>
      <c r="O10" s="377"/>
      <c r="P10" s="377"/>
      <c r="Q10" s="377"/>
      <c r="R10" s="377"/>
      <c r="S10" s="377"/>
      <c r="T10" s="377"/>
      <c r="U10" s="377"/>
      <c r="V10" s="377"/>
      <c r="W10" s="377"/>
      <c r="X10" s="377"/>
      <c r="Y10" s="377"/>
      <c r="Z10" s="377"/>
      <c r="AA10" s="377"/>
      <c r="AB10" s="377"/>
      <c r="AC10" s="377"/>
      <c r="AD10" s="377"/>
      <c r="AE10" s="377"/>
      <c r="AF10" s="377"/>
      <c r="AG10" s="377"/>
    </row>
    <row r="11" spans="1:35" ht="16.5" customHeight="1" x14ac:dyDescent="0.15">
      <c r="A11" s="377"/>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377"/>
      <c r="AB11" s="377"/>
      <c r="AC11" s="377"/>
      <c r="AD11" s="377"/>
      <c r="AE11" s="377"/>
      <c r="AF11" s="377"/>
      <c r="AG11" s="377"/>
    </row>
    <row r="12" spans="1:35" s="29" customFormat="1" ht="16.5" customHeight="1" x14ac:dyDescent="0.15">
      <c r="A12" s="28"/>
      <c r="B12" s="28"/>
      <c r="C12" s="1020" t="s">
        <v>185</v>
      </c>
      <c r="D12" s="1021"/>
      <c r="E12" s="1021"/>
      <c r="F12" s="1021"/>
      <c r="G12" s="1021"/>
      <c r="H12" s="1021"/>
      <c r="I12" s="1021"/>
      <c r="J12" s="1021"/>
      <c r="K12" s="1021"/>
      <c r="L12" s="1021"/>
      <c r="M12" s="1021"/>
      <c r="N12" s="1021"/>
      <c r="O12" s="1022"/>
      <c r="P12" s="1023"/>
      <c r="Q12" s="1023"/>
      <c r="R12" s="1023"/>
      <c r="S12" s="1023"/>
      <c r="T12" s="1023"/>
      <c r="U12" s="1023"/>
      <c r="V12" s="1023"/>
      <c r="W12" s="1023"/>
      <c r="X12" s="1023"/>
      <c r="Y12" s="1023"/>
      <c r="Z12" s="1023"/>
      <c r="AA12" s="1023"/>
      <c r="AB12" s="1023"/>
      <c r="AC12" s="1023"/>
      <c r="AD12" s="1023"/>
      <c r="AE12" s="1023"/>
      <c r="AF12" s="28"/>
      <c r="AG12" s="28"/>
    </row>
    <row r="13" spans="1:35" ht="16.5" customHeight="1" x14ac:dyDescent="0.15">
      <c r="A13" s="377"/>
      <c r="B13" s="377"/>
      <c r="C13" s="377"/>
      <c r="D13" s="377"/>
      <c r="E13" s="30"/>
      <c r="F13" s="377"/>
      <c r="G13" s="377"/>
      <c r="H13" s="377"/>
      <c r="I13" s="377"/>
      <c r="J13" s="377"/>
      <c r="K13" s="377"/>
      <c r="L13" s="377"/>
      <c r="M13" s="377"/>
      <c r="N13" s="377"/>
      <c r="O13" s="377"/>
      <c r="P13" s="377"/>
      <c r="Q13" s="377"/>
      <c r="R13" s="377"/>
      <c r="S13" s="377"/>
      <c r="T13" s="377"/>
      <c r="U13" s="377"/>
      <c r="V13" s="377"/>
      <c r="W13" s="377"/>
      <c r="X13" s="377"/>
      <c r="Y13" s="377"/>
      <c r="Z13" s="377"/>
      <c r="AA13" s="377"/>
      <c r="AB13" s="377"/>
      <c r="AC13" s="377"/>
      <c r="AD13" s="377"/>
      <c r="AE13" s="377"/>
      <c r="AF13" s="377"/>
      <c r="AG13" s="377"/>
    </row>
    <row r="14" spans="1:35" ht="16.5" customHeight="1" x14ac:dyDescent="0.15">
      <c r="A14" s="377"/>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c r="AD14" s="377"/>
      <c r="AE14" s="377"/>
      <c r="AF14" s="377"/>
      <c r="AG14" s="377"/>
    </row>
    <row r="15" spans="1:35" ht="16.5" customHeight="1" thickBot="1" x14ac:dyDescent="0.2">
      <c r="A15" s="377"/>
      <c r="B15" s="377"/>
      <c r="C15" s="377"/>
      <c r="D15" s="377"/>
      <c r="E15" s="377"/>
      <c r="F15" s="377"/>
      <c r="G15" s="31" t="s">
        <v>523</v>
      </c>
      <c r="H15" s="31"/>
      <c r="I15" s="31"/>
      <c r="J15" s="31"/>
      <c r="K15" s="31"/>
      <c r="L15" s="31"/>
      <c r="M15" s="31"/>
      <c r="N15" s="31"/>
      <c r="O15" s="31"/>
      <c r="P15" s="31"/>
      <c r="Q15" s="31"/>
      <c r="R15" s="31"/>
      <c r="S15" s="31"/>
      <c r="T15" s="32"/>
      <c r="U15" s="32"/>
      <c r="V15" s="32"/>
      <c r="W15" s="32"/>
      <c r="X15" s="32"/>
      <c r="Y15" s="32"/>
      <c r="Z15" s="32"/>
      <c r="AA15" s="32"/>
      <c r="AB15" s="32"/>
      <c r="AC15" s="32"/>
      <c r="AD15" s="32"/>
      <c r="AE15" s="32"/>
      <c r="AF15" s="377"/>
      <c r="AG15" s="379"/>
      <c r="AH15" s="380"/>
    </row>
    <row r="16" spans="1:35" ht="18" customHeight="1" x14ac:dyDescent="0.15">
      <c r="A16" s="377"/>
      <c r="B16" s="377"/>
      <c r="C16" s="377"/>
      <c r="D16" s="377"/>
      <c r="E16" s="377"/>
      <c r="F16" s="381"/>
      <c r="G16" s="1028" t="s">
        <v>201</v>
      </c>
      <c r="H16" s="1028"/>
      <c r="I16" s="1028"/>
      <c r="J16" s="1028"/>
      <c r="K16" s="1028"/>
      <c r="L16" s="1029"/>
      <c r="M16" s="1017" t="str">
        <f>IF(headofficeaddress1="","入力シートに本社所在地（都道府県）を入力してください",headofficeaddress1)</f>
        <v>入力シートに本社所在地（都道府県）を入力してください</v>
      </c>
      <c r="N16" s="1018"/>
      <c r="O16" s="1018"/>
      <c r="P16" s="1018"/>
      <c r="Q16" s="1018"/>
      <c r="R16" s="1018"/>
      <c r="S16" s="1018"/>
      <c r="T16" s="1018"/>
      <c r="U16" s="1018"/>
      <c r="V16" s="1018"/>
      <c r="W16" s="1018"/>
      <c r="X16" s="1018"/>
      <c r="Y16" s="1018"/>
      <c r="Z16" s="1018"/>
      <c r="AA16" s="1018"/>
      <c r="AB16" s="1018"/>
      <c r="AC16" s="1018"/>
      <c r="AD16" s="1018"/>
      <c r="AE16" s="1019"/>
      <c r="AF16" s="377"/>
      <c r="AG16" s="33"/>
      <c r="AH16" s="380"/>
    </row>
    <row r="17" spans="1:34" ht="18" customHeight="1" x14ac:dyDescent="0.15">
      <c r="A17" s="377"/>
      <c r="B17" s="377"/>
      <c r="C17" s="377"/>
      <c r="D17" s="377"/>
      <c r="E17" s="377"/>
      <c r="F17" s="381"/>
      <c r="G17" s="1028"/>
      <c r="H17" s="1028"/>
      <c r="I17" s="1028"/>
      <c r="J17" s="1028"/>
      <c r="K17" s="1028"/>
      <c r="L17" s="1029"/>
      <c r="M17" s="1060" t="str">
        <f>IF(headofficeaddress2="","入力シートに本社所在地（市区町村　町丁字）を入力してください",headofficeaddress2)</f>
        <v>入力シートに本社所在地（市区町村　町丁字）を入力してください</v>
      </c>
      <c r="N17" s="1061"/>
      <c r="O17" s="1061"/>
      <c r="P17" s="1061"/>
      <c r="Q17" s="1061"/>
      <c r="R17" s="1061"/>
      <c r="S17" s="1061"/>
      <c r="T17" s="1061"/>
      <c r="U17" s="1061"/>
      <c r="V17" s="1061"/>
      <c r="W17" s="1061"/>
      <c r="X17" s="1061"/>
      <c r="Y17" s="1061"/>
      <c r="Z17" s="1061"/>
      <c r="AA17" s="1061"/>
      <c r="AB17" s="1061"/>
      <c r="AC17" s="1061"/>
      <c r="AD17" s="1061"/>
      <c r="AE17" s="1062"/>
      <c r="AF17" s="377"/>
      <c r="AG17" s="382"/>
      <c r="AH17" s="380"/>
    </row>
    <row r="18" spans="1:34" ht="18" customHeight="1" x14ac:dyDescent="0.15">
      <c r="A18" s="377"/>
      <c r="B18" s="377"/>
      <c r="C18" s="377"/>
      <c r="D18" s="377"/>
      <c r="E18" s="377"/>
      <c r="F18" s="381"/>
      <c r="G18" s="1064"/>
      <c r="H18" s="1064"/>
      <c r="I18" s="1064"/>
      <c r="J18" s="1064"/>
      <c r="K18" s="1064"/>
      <c r="L18" s="1065"/>
      <c r="M18" s="1060" t="str">
        <f>IF(headofficeaddress3="","入力シートに本社所在地（丁目番地）を入力してください",headofficeaddress3)</f>
        <v>入力シートに本社所在地（丁目番地）を入力してください</v>
      </c>
      <c r="N18" s="1061"/>
      <c r="O18" s="1061"/>
      <c r="P18" s="1061"/>
      <c r="Q18" s="1061"/>
      <c r="R18" s="1061"/>
      <c r="S18" s="1061"/>
      <c r="T18" s="1061"/>
      <c r="U18" s="1061"/>
      <c r="V18" s="1061"/>
      <c r="W18" s="1061"/>
      <c r="X18" s="1061"/>
      <c r="Y18" s="1061"/>
      <c r="Z18" s="1061"/>
      <c r="AA18" s="1061"/>
      <c r="AB18" s="1061"/>
      <c r="AC18" s="1061"/>
      <c r="AD18" s="1061"/>
      <c r="AE18" s="1062"/>
      <c r="AF18" s="377"/>
      <c r="AG18" s="379"/>
      <c r="AH18" s="380"/>
    </row>
    <row r="19" spans="1:34" ht="16.5" customHeight="1" x14ac:dyDescent="0.15">
      <c r="A19" s="377"/>
      <c r="B19" s="377"/>
      <c r="C19" s="377"/>
      <c r="D19" s="377"/>
      <c r="E19" s="377"/>
      <c r="F19" s="381"/>
      <c r="G19" s="1024" t="s">
        <v>453</v>
      </c>
      <c r="H19" s="1025"/>
      <c r="I19" s="1025"/>
      <c r="J19" s="1025"/>
      <c r="K19" s="1025"/>
      <c r="L19" s="1026"/>
      <c r="M19" s="1066" t="str">
        <f>IF(headofficename="","入力シートに本社（商号又は名称）を入力してください",headofficename)</f>
        <v>入力シートに本社（商号又は名称）を入力してください</v>
      </c>
      <c r="N19" s="1067"/>
      <c r="O19" s="1067"/>
      <c r="P19" s="1067"/>
      <c r="Q19" s="1067"/>
      <c r="R19" s="1067"/>
      <c r="S19" s="1067"/>
      <c r="T19" s="1067"/>
      <c r="U19" s="1067"/>
      <c r="V19" s="1067"/>
      <c r="W19" s="1067"/>
      <c r="X19" s="1067"/>
      <c r="Y19" s="1067"/>
      <c r="Z19" s="1067"/>
      <c r="AA19" s="1067"/>
      <c r="AB19" s="1067"/>
      <c r="AC19" s="1067"/>
      <c r="AD19" s="1067"/>
      <c r="AE19" s="1068"/>
      <c r="AF19" s="377"/>
      <c r="AG19" s="33"/>
      <c r="AH19" s="380"/>
    </row>
    <row r="20" spans="1:34" ht="16.5" customHeight="1" x14ac:dyDescent="0.15">
      <c r="A20" s="377"/>
      <c r="B20" s="377"/>
      <c r="C20" s="377"/>
      <c r="D20" s="377"/>
      <c r="E20" s="377"/>
      <c r="F20" s="381"/>
      <c r="G20" s="1063"/>
      <c r="H20" s="1064"/>
      <c r="I20" s="1064"/>
      <c r="J20" s="1064"/>
      <c r="K20" s="1064"/>
      <c r="L20" s="1065"/>
      <c r="M20" s="1069" t="str">
        <f>IF([0]!headofficeaddress3="","保守台帳の本店所在地（市区町村）を入力してください",[0]!headofficeaddress3)</f>
        <v>保守台帳の本店所在地（市区町村）を入力してください</v>
      </c>
      <c r="N20" s="1070"/>
      <c r="O20" s="1070"/>
      <c r="P20" s="1070"/>
      <c r="Q20" s="1070"/>
      <c r="R20" s="1070"/>
      <c r="S20" s="1070"/>
      <c r="T20" s="1070"/>
      <c r="U20" s="1070"/>
      <c r="V20" s="1070"/>
      <c r="W20" s="1070"/>
      <c r="X20" s="1070"/>
      <c r="Y20" s="1070"/>
      <c r="Z20" s="1070"/>
      <c r="AA20" s="1070"/>
      <c r="AB20" s="1070"/>
      <c r="AC20" s="1070"/>
      <c r="AD20" s="1070"/>
      <c r="AE20" s="1071"/>
      <c r="AF20" s="377"/>
      <c r="AG20" s="33"/>
      <c r="AH20" s="380"/>
    </row>
    <row r="21" spans="1:34" ht="25.5" customHeight="1" x14ac:dyDescent="0.15">
      <c r="A21" s="377"/>
      <c r="B21" s="377"/>
      <c r="C21" s="377"/>
      <c r="D21" s="377"/>
      <c r="E21" s="377"/>
      <c r="F21" s="381"/>
      <c r="G21" s="1024" t="s">
        <v>187</v>
      </c>
      <c r="H21" s="1025"/>
      <c r="I21" s="1026"/>
      <c r="J21" s="1033" t="s">
        <v>188</v>
      </c>
      <c r="K21" s="1034"/>
      <c r="L21" s="1035"/>
      <c r="M21" s="34"/>
      <c r="N21" s="1036" t="str">
        <f>IF(headofficeshokumei="","入力シートに代表者（役職名）を入力してください",headofficeshokumei)</f>
        <v>入力シートに代表者（役職名）を入力してください</v>
      </c>
      <c r="O21" s="1036" t="s">
        <v>220</v>
      </c>
      <c r="P21" s="1036" t="s">
        <v>220</v>
      </c>
      <c r="Q21" s="1036" t="s">
        <v>220</v>
      </c>
      <c r="R21" s="1036" t="s">
        <v>220</v>
      </c>
      <c r="S21" s="1036" t="s">
        <v>220</v>
      </c>
      <c r="T21" s="1036" t="s">
        <v>220</v>
      </c>
      <c r="U21" s="1036" t="s">
        <v>220</v>
      </c>
      <c r="V21" s="1036" t="s">
        <v>220</v>
      </c>
      <c r="W21" s="1036" t="s">
        <v>220</v>
      </c>
      <c r="X21" s="1036" t="s">
        <v>220</v>
      </c>
      <c r="Y21" s="1036" t="s">
        <v>220</v>
      </c>
      <c r="Z21" s="1036" t="s">
        <v>220</v>
      </c>
      <c r="AA21" s="1036" t="s">
        <v>220</v>
      </c>
      <c r="AB21" s="1036" t="s">
        <v>220</v>
      </c>
      <c r="AC21" s="1036" t="s">
        <v>220</v>
      </c>
      <c r="AD21" s="1037" t="s">
        <v>220</v>
      </c>
      <c r="AE21" s="35"/>
      <c r="AF21" s="377"/>
      <c r="AG21" s="379"/>
      <c r="AH21" s="380"/>
    </row>
    <row r="22" spans="1:34" ht="25.5" customHeight="1" x14ac:dyDescent="0.15">
      <c r="A22" s="377"/>
      <c r="B22" s="377"/>
      <c r="C22" s="377"/>
      <c r="D22" s="377"/>
      <c r="E22" s="377"/>
      <c r="F22" s="381"/>
      <c r="G22" s="1027"/>
      <c r="H22" s="1028"/>
      <c r="I22" s="1029"/>
      <c r="J22" s="1038" t="s">
        <v>189</v>
      </c>
      <c r="K22" s="1028"/>
      <c r="L22" s="1029"/>
      <c r="M22" s="1056"/>
      <c r="N22" s="1058" t="str">
        <f>IF(headofficedaihyouname="","入力シートに代表者（氏名）を入力してください",headofficedaihyouname)</f>
        <v>入力シートに代表者（氏名）を入力してください</v>
      </c>
      <c r="O22" s="1058"/>
      <c r="P22" s="1058"/>
      <c r="Q22" s="1058"/>
      <c r="R22" s="1058"/>
      <c r="S22" s="1058"/>
      <c r="T22" s="1058"/>
      <c r="U22" s="1058"/>
      <c r="V22" s="1058"/>
      <c r="W22" s="1058"/>
      <c r="X22" s="1058"/>
      <c r="Y22" s="1058"/>
      <c r="Z22" s="1058"/>
      <c r="AA22" s="1058"/>
      <c r="AB22" s="1058"/>
      <c r="AC22" s="1058"/>
      <c r="AD22" s="1041" t="s">
        <v>190</v>
      </c>
      <c r="AE22" s="1042"/>
      <c r="AF22" s="377"/>
      <c r="AG22" s="383"/>
      <c r="AH22" s="380"/>
    </row>
    <row r="23" spans="1:34" ht="16.5" customHeight="1" thickBot="1" x14ac:dyDescent="0.2">
      <c r="A23" s="377"/>
      <c r="B23" s="377"/>
      <c r="C23" s="377"/>
      <c r="D23" s="377"/>
      <c r="E23" s="377"/>
      <c r="F23" s="381"/>
      <c r="G23" s="1030"/>
      <c r="H23" s="1031"/>
      <c r="I23" s="1032"/>
      <c r="J23" s="1039"/>
      <c r="K23" s="1031"/>
      <c r="L23" s="1032"/>
      <c r="M23" s="1057"/>
      <c r="N23" s="1059"/>
      <c r="O23" s="1059"/>
      <c r="P23" s="1059"/>
      <c r="Q23" s="1059"/>
      <c r="R23" s="1059"/>
      <c r="S23" s="1059"/>
      <c r="T23" s="1059"/>
      <c r="U23" s="1059"/>
      <c r="V23" s="1059"/>
      <c r="W23" s="1059"/>
      <c r="X23" s="1059"/>
      <c r="Y23" s="1059"/>
      <c r="Z23" s="1059"/>
      <c r="AA23" s="1059"/>
      <c r="AB23" s="1059"/>
      <c r="AC23" s="1059"/>
      <c r="AD23" s="1043" t="s">
        <v>191</v>
      </c>
      <c r="AE23" s="1044"/>
      <c r="AF23" s="377"/>
      <c r="AG23" s="379"/>
      <c r="AH23" s="380"/>
    </row>
    <row r="24" spans="1:34" ht="16.5" customHeight="1" x14ac:dyDescent="0.15">
      <c r="A24" s="377"/>
      <c r="B24" s="377"/>
      <c r="C24" s="377"/>
      <c r="D24" s="377"/>
      <c r="E24" s="377"/>
      <c r="F24" s="377"/>
      <c r="G24" s="25"/>
      <c r="H24" s="25"/>
      <c r="I24" s="25"/>
      <c r="J24" s="25"/>
      <c r="K24" s="25"/>
      <c r="L24" s="25"/>
      <c r="M24" s="25"/>
      <c r="N24" s="25"/>
      <c r="O24" s="25"/>
      <c r="P24" s="25"/>
      <c r="Q24" s="25"/>
      <c r="R24" s="25"/>
      <c r="S24" s="25"/>
      <c r="T24" s="25"/>
      <c r="U24" s="25"/>
      <c r="V24" s="25"/>
      <c r="W24" s="25"/>
      <c r="X24" s="25"/>
      <c r="Y24" s="25"/>
      <c r="Z24" s="25"/>
      <c r="AA24" s="25"/>
      <c r="AB24" s="25"/>
      <c r="AC24" s="36"/>
      <c r="AD24" s="36"/>
      <c r="AE24" s="37"/>
      <c r="AF24" s="377"/>
      <c r="AG24" s="384"/>
      <c r="AH24" s="380"/>
    </row>
    <row r="25" spans="1:34" ht="12" customHeight="1" thickBot="1" x14ac:dyDescent="0.2">
      <c r="A25" s="377"/>
      <c r="B25" s="377"/>
      <c r="C25" s="377"/>
      <c r="D25" s="377"/>
      <c r="E25" s="377"/>
      <c r="F25" s="377"/>
      <c r="G25" s="25"/>
      <c r="H25" s="25"/>
      <c r="I25" s="25"/>
      <c r="J25" s="25"/>
      <c r="K25" s="25"/>
      <c r="L25" s="25"/>
      <c r="M25" s="25"/>
      <c r="N25" s="32"/>
      <c r="O25" s="32"/>
      <c r="P25" s="32"/>
      <c r="Q25" s="32"/>
      <c r="R25" s="32"/>
      <c r="S25" s="32"/>
      <c r="T25" s="32"/>
      <c r="U25" s="32"/>
      <c r="V25" s="32"/>
      <c r="W25" s="25"/>
      <c r="X25" s="25"/>
      <c r="Y25" s="25"/>
      <c r="Z25" s="25"/>
      <c r="AA25" s="25"/>
      <c r="AB25" s="25"/>
      <c r="AC25" s="25"/>
      <c r="AD25" s="25"/>
      <c r="AE25" s="25"/>
      <c r="AF25" s="377"/>
      <c r="AG25" s="377"/>
    </row>
    <row r="26" spans="1:34" ht="16.5" customHeight="1" x14ac:dyDescent="0.15">
      <c r="A26" s="377"/>
      <c r="B26" s="377"/>
      <c r="C26" s="377"/>
      <c r="D26" s="377"/>
      <c r="E26" s="377"/>
      <c r="F26" s="377"/>
      <c r="G26" s="25"/>
      <c r="H26" s="25"/>
      <c r="I26" s="25"/>
      <c r="J26" s="25"/>
      <c r="K26" s="25"/>
      <c r="L26" s="25"/>
      <c r="M26" s="38"/>
      <c r="N26" s="39"/>
      <c r="O26" s="39"/>
      <c r="P26" s="39"/>
      <c r="Q26" s="39"/>
      <c r="R26" s="39"/>
      <c r="S26" s="39"/>
      <c r="T26" s="39"/>
      <c r="U26" s="39"/>
      <c r="V26" s="40"/>
      <c r="W26" s="25"/>
      <c r="X26" s="25"/>
      <c r="Y26" s="25"/>
      <c r="Z26" s="25"/>
      <c r="AA26" s="25"/>
      <c r="AB26" s="25"/>
      <c r="AC26" s="25"/>
      <c r="AD26" s="25"/>
      <c r="AE26" s="25"/>
      <c r="AF26" s="377"/>
      <c r="AG26" s="377"/>
    </row>
    <row r="27" spans="1:34" ht="16.5" customHeight="1" x14ac:dyDescent="0.15">
      <c r="A27" s="377"/>
      <c r="B27" s="377"/>
      <c r="C27" s="377"/>
      <c r="D27" s="377"/>
      <c r="E27" s="377"/>
      <c r="F27" s="377"/>
      <c r="G27" s="25"/>
      <c r="H27" s="25"/>
      <c r="I27" s="25"/>
      <c r="J27" s="25"/>
      <c r="K27" s="25"/>
      <c r="L27" s="25"/>
      <c r="M27" s="38"/>
      <c r="N27" s="1027" t="s">
        <v>200</v>
      </c>
      <c r="O27" s="1052"/>
      <c r="P27" s="1052"/>
      <c r="Q27" s="1052"/>
      <c r="R27" s="1052"/>
      <c r="S27" s="1052"/>
      <c r="T27" s="1052"/>
      <c r="U27" s="1052"/>
      <c r="V27" s="1053"/>
      <c r="W27" s="25"/>
      <c r="X27" s="25"/>
      <c r="Y27" s="25"/>
      <c r="Z27" s="25"/>
      <c r="AA27" s="25"/>
      <c r="AB27" s="25"/>
      <c r="AC27" s="25"/>
      <c r="AD27" s="25"/>
      <c r="AE27" s="25"/>
      <c r="AF27" s="377"/>
      <c r="AG27" s="377"/>
    </row>
    <row r="28" spans="1:34" ht="16.5" customHeight="1" x14ac:dyDescent="0.15">
      <c r="A28" s="377"/>
      <c r="B28" s="377"/>
      <c r="C28" s="377"/>
      <c r="D28" s="377"/>
      <c r="E28" s="377"/>
      <c r="F28" s="377"/>
      <c r="G28" s="377"/>
      <c r="H28" s="377"/>
      <c r="I28" s="377"/>
      <c r="J28" s="377"/>
      <c r="K28" s="377"/>
      <c r="L28" s="377"/>
      <c r="M28" s="381"/>
      <c r="N28" s="385"/>
      <c r="O28" s="385"/>
      <c r="P28" s="385"/>
      <c r="Q28" s="385"/>
      <c r="R28" s="385"/>
      <c r="S28" s="385"/>
      <c r="T28" s="385"/>
      <c r="U28" s="385"/>
      <c r="V28" s="381"/>
      <c r="W28" s="377"/>
      <c r="X28" s="377"/>
      <c r="Y28" s="377"/>
      <c r="Z28" s="377"/>
      <c r="AA28" s="377"/>
      <c r="AB28" s="377"/>
      <c r="AC28" s="377"/>
      <c r="AD28" s="377"/>
      <c r="AE28" s="377"/>
      <c r="AF28" s="377"/>
      <c r="AG28" s="377"/>
    </row>
    <row r="29" spans="1:34" ht="16.5" customHeight="1" x14ac:dyDescent="0.15">
      <c r="A29" s="377"/>
      <c r="B29" s="377"/>
      <c r="C29" s="377"/>
      <c r="D29" s="377"/>
      <c r="E29" s="377"/>
      <c r="F29" s="377"/>
      <c r="G29" s="377"/>
      <c r="H29" s="377"/>
      <c r="I29" s="377"/>
      <c r="J29" s="377"/>
      <c r="K29" s="377"/>
      <c r="L29" s="377"/>
      <c r="M29" s="381"/>
      <c r="N29" s="385"/>
      <c r="O29" s="385"/>
      <c r="P29" s="385"/>
      <c r="Q29" s="385"/>
      <c r="R29" s="385"/>
      <c r="S29" s="385"/>
      <c r="T29" s="385"/>
      <c r="U29" s="385"/>
      <c r="V29" s="381"/>
      <c r="W29" s="377"/>
      <c r="X29" s="377"/>
      <c r="Y29" s="377"/>
      <c r="Z29" s="377"/>
      <c r="AA29" s="377"/>
      <c r="AB29" s="377"/>
      <c r="AC29" s="377"/>
      <c r="AD29" s="377"/>
      <c r="AE29" s="377"/>
      <c r="AF29" s="377"/>
      <c r="AG29" s="377"/>
    </row>
    <row r="30" spans="1:34" ht="16.5" customHeight="1" x14ac:dyDescent="0.15">
      <c r="A30" s="377"/>
      <c r="B30" s="377"/>
      <c r="C30" s="377"/>
      <c r="D30" s="377"/>
      <c r="E30" s="377"/>
      <c r="F30" s="377"/>
      <c r="G30" s="377"/>
      <c r="H30" s="377"/>
      <c r="I30" s="377"/>
      <c r="J30" s="377"/>
      <c r="K30" s="377"/>
      <c r="L30" s="377"/>
      <c r="M30" s="381"/>
      <c r="N30" s="385"/>
      <c r="O30" s="385"/>
      <c r="P30" s="385"/>
      <c r="Q30" s="385"/>
      <c r="R30" s="385"/>
      <c r="S30" s="385"/>
      <c r="T30" s="385"/>
      <c r="U30" s="385"/>
      <c r="V30" s="381"/>
      <c r="W30" s="377"/>
      <c r="X30" s="377"/>
      <c r="Y30" s="377"/>
      <c r="Z30" s="377"/>
      <c r="AA30" s="377"/>
      <c r="AB30" s="377"/>
      <c r="AC30" s="377"/>
      <c r="AD30" s="377"/>
      <c r="AE30" s="377"/>
      <c r="AF30" s="377"/>
      <c r="AG30" s="377"/>
    </row>
    <row r="31" spans="1:34" ht="16.5" customHeight="1" x14ac:dyDescent="0.15">
      <c r="A31" s="377"/>
      <c r="B31" s="377"/>
      <c r="C31" s="377"/>
      <c r="D31" s="377"/>
      <c r="E31" s="377"/>
      <c r="F31" s="377"/>
      <c r="G31" s="377"/>
      <c r="H31" s="377"/>
      <c r="I31" s="377"/>
      <c r="J31" s="377"/>
      <c r="K31" s="377"/>
      <c r="L31" s="377"/>
      <c r="M31" s="381"/>
      <c r="N31" s="385"/>
      <c r="O31" s="385"/>
      <c r="P31" s="385"/>
      <c r="Q31" s="385"/>
      <c r="R31" s="385"/>
      <c r="S31" s="385"/>
      <c r="T31" s="385"/>
      <c r="U31" s="385"/>
      <c r="V31" s="381"/>
      <c r="W31" s="377"/>
      <c r="X31" s="377"/>
      <c r="Y31" s="377"/>
      <c r="Z31" s="377"/>
      <c r="AA31" s="377"/>
      <c r="AB31" s="377"/>
      <c r="AC31" s="377"/>
      <c r="AD31" s="377"/>
      <c r="AE31" s="377"/>
      <c r="AF31" s="377"/>
      <c r="AG31" s="377"/>
    </row>
    <row r="32" spans="1:34" ht="16.5" customHeight="1" x14ac:dyDescent="0.15">
      <c r="A32" s="377"/>
      <c r="B32" s="377"/>
      <c r="C32" s="377"/>
      <c r="D32" s="377"/>
      <c r="E32" s="377"/>
      <c r="F32" s="377"/>
      <c r="G32" s="377"/>
      <c r="H32" s="377"/>
      <c r="I32" s="377"/>
      <c r="J32" s="377"/>
      <c r="K32" s="377"/>
      <c r="L32" s="377"/>
      <c r="M32" s="381"/>
      <c r="N32" s="385"/>
      <c r="O32" s="385"/>
      <c r="P32" s="385"/>
      <c r="Q32" s="385"/>
      <c r="R32" s="385"/>
      <c r="S32" s="385"/>
      <c r="T32" s="385"/>
      <c r="U32" s="385"/>
      <c r="V32" s="381"/>
      <c r="W32" s="377"/>
      <c r="X32" s="377"/>
      <c r="Y32" s="377"/>
      <c r="Z32" s="377"/>
      <c r="AA32" s="377"/>
      <c r="AB32" s="377"/>
      <c r="AC32" s="377"/>
      <c r="AD32" s="377"/>
      <c r="AE32" s="377"/>
      <c r="AF32" s="377"/>
      <c r="AG32" s="377"/>
    </row>
    <row r="33" spans="1:33" ht="16.5" customHeight="1" x14ac:dyDescent="0.15">
      <c r="A33" s="377"/>
      <c r="B33" s="377"/>
      <c r="C33" s="377"/>
      <c r="D33" s="377"/>
      <c r="E33" s="377"/>
      <c r="F33" s="377"/>
      <c r="G33" s="377"/>
      <c r="H33" s="377"/>
      <c r="I33" s="377"/>
      <c r="J33" s="377"/>
      <c r="K33" s="377"/>
      <c r="L33" s="377"/>
      <c r="M33" s="381"/>
      <c r="N33" s="385"/>
      <c r="O33" s="385"/>
      <c r="P33" s="385"/>
      <c r="Q33" s="385"/>
      <c r="R33" s="385"/>
      <c r="S33" s="385"/>
      <c r="T33" s="385"/>
      <c r="U33" s="385"/>
      <c r="V33" s="381"/>
      <c r="W33" s="377"/>
      <c r="X33" s="377"/>
      <c r="Y33" s="377"/>
      <c r="Z33" s="377"/>
      <c r="AA33" s="377"/>
      <c r="AB33" s="377"/>
      <c r="AC33" s="377"/>
      <c r="AD33" s="377"/>
      <c r="AE33" s="377"/>
      <c r="AF33" s="377"/>
      <c r="AG33" s="377"/>
    </row>
    <row r="34" spans="1:33" ht="16.5" customHeight="1" x14ac:dyDescent="0.15">
      <c r="A34" s="377"/>
      <c r="B34" s="377"/>
      <c r="C34" s="377"/>
      <c r="D34" s="377"/>
      <c r="E34" s="377"/>
      <c r="F34" s="377"/>
      <c r="G34" s="377"/>
      <c r="H34" s="377"/>
      <c r="I34" s="377"/>
      <c r="J34" s="377"/>
      <c r="K34" s="377"/>
      <c r="L34" s="377"/>
      <c r="M34" s="381"/>
      <c r="N34" s="385"/>
      <c r="O34" s="385"/>
      <c r="P34" s="385"/>
      <c r="Q34" s="385"/>
      <c r="R34" s="385"/>
      <c r="S34" s="385"/>
      <c r="T34" s="385"/>
      <c r="U34" s="385"/>
      <c r="V34" s="381"/>
      <c r="W34" s="377"/>
      <c r="X34" s="377"/>
      <c r="Y34" s="377"/>
      <c r="Z34" s="377"/>
      <c r="AA34" s="377"/>
      <c r="AB34" s="377"/>
      <c r="AC34" s="377"/>
      <c r="AD34" s="377"/>
      <c r="AE34" s="377"/>
      <c r="AF34" s="377"/>
      <c r="AG34" s="377"/>
    </row>
    <row r="35" spans="1:33" ht="16.5" customHeight="1" thickBot="1" x14ac:dyDescent="0.2">
      <c r="A35" s="377"/>
      <c r="B35" s="377"/>
      <c r="C35" s="377"/>
      <c r="D35" s="377"/>
      <c r="E35" s="377"/>
      <c r="F35" s="377"/>
      <c r="G35" s="377"/>
      <c r="H35" s="377"/>
      <c r="I35" s="377"/>
      <c r="J35" s="377"/>
      <c r="K35" s="377"/>
      <c r="L35" s="377"/>
      <c r="M35" s="381"/>
      <c r="N35" s="386"/>
      <c r="O35" s="387"/>
      <c r="P35" s="387"/>
      <c r="Q35" s="387"/>
      <c r="R35" s="387"/>
      <c r="S35" s="387"/>
      <c r="T35" s="387"/>
      <c r="U35" s="387"/>
      <c r="V35" s="388"/>
      <c r="W35" s="377"/>
      <c r="X35" s="377"/>
      <c r="Y35" s="377"/>
      <c r="Z35" s="377"/>
      <c r="AA35" s="377"/>
      <c r="AB35" s="377"/>
      <c r="AC35" s="377"/>
      <c r="AD35" s="377"/>
      <c r="AE35" s="377"/>
      <c r="AF35" s="377"/>
      <c r="AG35" s="377"/>
    </row>
    <row r="36" spans="1:33" ht="12" customHeight="1" x14ac:dyDescent="0.15">
      <c r="A36" s="377"/>
      <c r="B36" s="377"/>
      <c r="C36" s="377"/>
      <c r="D36" s="377"/>
      <c r="E36" s="377"/>
      <c r="F36" s="377"/>
      <c r="G36" s="377"/>
      <c r="H36" s="377"/>
      <c r="I36" s="377"/>
      <c r="J36" s="377"/>
      <c r="K36" s="377"/>
      <c r="L36" s="377"/>
      <c r="M36" s="377"/>
      <c r="N36" s="377"/>
      <c r="O36" s="377"/>
      <c r="P36" s="377"/>
      <c r="Q36" s="377"/>
      <c r="R36" s="377"/>
      <c r="S36" s="377"/>
      <c r="T36" s="377"/>
      <c r="U36" s="377"/>
      <c r="V36" s="377"/>
      <c r="W36" s="377"/>
      <c r="X36" s="377"/>
      <c r="Y36" s="377"/>
      <c r="Z36" s="377"/>
      <c r="AA36" s="377"/>
      <c r="AB36" s="377"/>
      <c r="AC36" s="377"/>
      <c r="AD36" s="377"/>
      <c r="AE36" s="377"/>
      <c r="AF36" s="377"/>
      <c r="AG36" s="377"/>
    </row>
    <row r="37" spans="1:33" ht="16.5" customHeight="1" x14ac:dyDescent="0.15">
      <c r="A37" s="377"/>
      <c r="B37" s="377"/>
      <c r="C37" s="377"/>
      <c r="D37" s="377"/>
      <c r="E37" s="377"/>
      <c r="F37" s="377"/>
      <c r="G37" s="377"/>
      <c r="H37" s="377"/>
      <c r="I37" s="377"/>
      <c r="J37" s="377"/>
      <c r="K37" s="377"/>
      <c r="L37" s="377"/>
      <c r="M37" s="377"/>
      <c r="N37" s="377"/>
      <c r="O37" s="377"/>
      <c r="P37" s="377"/>
      <c r="Q37" s="377"/>
      <c r="R37" s="377"/>
      <c r="S37" s="377"/>
      <c r="T37" s="377"/>
      <c r="U37" s="377"/>
      <c r="V37" s="377"/>
      <c r="W37" s="377"/>
      <c r="X37" s="377"/>
      <c r="Y37" s="377"/>
      <c r="Z37" s="377"/>
      <c r="AA37" s="377"/>
      <c r="AB37" s="377"/>
      <c r="AC37" s="377"/>
      <c r="AD37" s="377"/>
      <c r="AE37" s="377"/>
      <c r="AF37" s="377"/>
      <c r="AG37" s="377"/>
    </row>
    <row r="38" spans="1:33" ht="18" customHeight="1" x14ac:dyDescent="0.15">
      <c r="A38" s="377"/>
      <c r="B38" s="377"/>
      <c r="C38" s="1040" t="s">
        <v>533</v>
      </c>
      <c r="D38" s="1040"/>
      <c r="E38" s="1040"/>
      <c r="F38" s="1040"/>
      <c r="G38" s="1040"/>
      <c r="H38" s="1040"/>
      <c r="I38" s="1040"/>
      <c r="J38" s="1040"/>
      <c r="K38" s="1040"/>
      <c r="L38" s="1040"/>
      <c r="M38" s="1040"/>
      <c r="N38" s="1040"/>
      <c r="O38" s="1040"/>
      <c r="P38" s="1040"/>
      <c r="Q38" s="1040"/>
      <c r="R38" s="1040"/>
      <c r="S38" s="1040"/>
      <c r="T38" s="1040"/>
      <c r="U38" s="1040"/>
      <c r="V38" s="1040"/>
      <c r="W38" s="1040"/>
      <c r="X38" s="1040"/>
      <c r="Y38" s="1040"/>
      <c r="Z38" s="1040"/>
      <c r="AA38" s="1040"/>
      <c r="AB38" s="1040"/>
      <c r="AC38" s="1040"/>
      <c r="AD38" s="1040"/>
      <c r="AE38" s="1040"/>
      <c r="AF38" s="1040"/>
      <c r="AG38" s="389"/>
    </row>
    <row r="39" spans="1:33" ht="18" customHeight="1" x14ac:dyDescent="0.15">
      <c r="A39" s="377"/>
      <c r="B39" s="377"/>
      <c r="C39" s="1040"/>
      <c r="D39" s="1040"/>
      <c r="E39" s="1040"/>
      <c r="F39" s="1040"/>
      <c r="G39" s="1040"/>
      <c r="H39" s="1040"/>
      <c r="I39" s="1040"/>
      <c r="J39" s="1040"/>
      <c r="K39" s="1040"/>
      <c r="L39" s="1040"/>
      <c r="M39" s="1040"/>
      <c r="N39" s="1040"/>
      <c r="O39" s="1040"/>
      <c r="P39" s="1040"/>
      <c r="Q39" s="1040"/>
      <c r="R39" s="1040"/>
      <c r="S39" s="1040"/>
      <c r="T39" s="1040"/>
      <c r="U39" s="1040"/>
      <c r="V39" s="1040"/>
      <c r="W39" s="1040"/>
      <c r="X39" s="1040"/>
      <c r="Y39" s="1040"/>
      <c r="Z39" s="1040"/>
      <c r="AA39" s="1040"/>
      <c r="AB39" s="1040"/>
      <c r="AC39" s="1040"/>
      <c r="AD39" s="1040"/>
      <c r="AE39" s="1040"/>
      <c r="AF39" s="1040"/>
      <c r="AG39" s="389"/>
    </row>
    <row r="40" spans="1:33" ht="16.5" customHeight="1" x14ac:dyDescent="0.15">
      <c r="A40" s="377"/>
      <c r="B40" s="377"/>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89"/>
    </row>
    <row r="41" spans="1:33" ht="18" customHeight="1" x14ac:dyDescent="0.15">
      <c r="A41" s="377"/>
      <c r="B41" s="377"/>
      <c r="C41" s="25"/>
      <c r="D41" s="1022" t="s">
        <v>199</v>
      </c>
      <c r="E41" s="1022"/>
      <c r="F41" s="1022"/>
      <c r="G41" s="1022"/>
      <c r="H41" s="1022"/>
      <c r="I41" s="1022"/>
      <c r="J41" s="1022"/>
      <c r="K41" s="1022"/>
      <c r="L41" s="1022"/>
      <c r="M41" s="1022"/>
      <c r="N41" s="1022"/>
      <c r="O41" s="1022"/>
      <c r="P41" s="1022"/>
      <c r="Q41" s="1022"/>
      <c r="R41" s="1022"/>
      <c r="S41" s="1022"/>
      <c r="T41" s="1022"/>
      <c r="U41" s="1022"/>
      <c r="V41" s="25"/>
      <c r="W41" s="25"/>
      <c r="X41" s="25"/>
      <c r="Y41" s="25"/>
      <c r="Z41" s="25"/>
      <c r="AA41" s="25"/>
      <c r="AB41" s="25"/>
      <c r="AC41" s="25"/>
      <c r="AD41" s="25"/>
      <c r="AE41" s="25"/>
      <c r="AF41" s="25"/>
      <c r="AG41" s="377"/>
    </row>
    <row r="42" spans="1:33" ht="18" customHeight="1" x14ac:dyDescent="0.15">
      <c r="A42" s="377"/>
      <c r="B42" s="377"/>
      <c r="C42" s="25"/>
      <c r="D42" s="1022" t="s">
        <v>198</v>
      </c>
      <c r="E42" s="1022"/>
      <c r="F42" s="1022"/>
      <c r="G42" s="1022"/>
      <c r="H42" s="1022"/>
      <c r="I42" s="1022"/>
      <c r="J42" s="1022"/>
      <c r="K42" s="1022"/>
      <c r="L42" s="1022"/>
      <c r="M42" s="1022"/>
      <c r="N42" s="1022"/>
      <c r="O42" s="1022"/>
      <c r="P42" s="1022"/>
      <c r="Q42" s="1022"/>
      <c r="R42" s="1022"/>
      <c r="S42" s="1022"/>
      <c r="T42" s="1022"/>
      <c r="U42" s="1022"/>
      <c r="V42" s="25"/>
      <c r="W42" s="25"/>
      <c r="X42" s="25"/>
      <c r="Y42" s="25"/>
      <c r="Z42" s="25"/>
      <c r="AA42" s="25"/>
      <c r="AB42" s="25"/>
      <c r="AC42" s="25"/>
      <c r="AD42" s="25"/>
      <c r="AE42" s="25"/>
      <c r="AF42" s="25"/>
      <c r="AG42" s="377"/>
    </row>
    <row r="43" spans="1:33" ht="18" customHeight="1" x14ac:dyDescent="0.15">
      <c r="A43" s="377"/>
      <c r="B43" s="377"/>
      <c r="C43" s="25"/>
      <c r="D43" s="1022" t="s">
        <v>197</v>
      </c>
      <c r="E43" s="1022"/>
      <c r="F43" s="1022"/>
      <c r="G43" s="1022"/>
      <c r="H43" s="1022"/>
      <c r="I43" s="1022"/>
      <c r="J43" s="1022"/>
      <c r="K43" s="1022"/>
      <c r="L43" s="1022"/>
      <c r="M43" s="1022"/>
      <c r="N43" s="1022"/>
      <c r="O43" s="1022"/>
      <c r="P43" s="1022"/>
      <c r="Q43" s="1022"/>
      <c r="R43" s="1022"/>
      <c r="S43" s="1022"/>
      <c r="T43" s="1022"/>
      <c r="U43" s="1022"/>
      <c r="V43" s="25"/>
      <c r="W43" s="25"/>
      <c r="X43" s="25"/>
      <c r="Y43" s="25"/>
      <c r="Z43" s="25"/>
      <c r="AA43" s="25"/>
      <c r="AB43" s="25"/>
      <c r="AC43" s="25"/>
      <c r="AD43" s="25"/>
      <c r="AE43" s="25"/>
      <c r="AF43" s="25"/>
      <c r="AG43" s="377"/>
    </row>
    <row r="44" spans="1:33" ht="18" customHeight="1" x14ac:dyDescent="0.15">
      <c r="A44" s="377"/>
      <c r="B44" s="377"/>
      <c r="C44" s="25"/>
      <c r="D44" s="1022" t="s">
        <v>196</v>
      </c>
      <c r="E44" s="1022"/>
      <c r="F44" s="1022"/>
      <c r="G44" s="1022"/>
      <c r="H44" s="1022"/>
      <c r="I44" s="1022"/>
      <c r="J44" s="1022"/>
      <c r="K44" s="1022"/>
      <c r="L44" s="1022"/>
      <c r="M44" s="1022"/>
      <c r="N44" s="1022"/>
      <c r="O44" s="1022"/>
      <c r="P44" s="1022"/>
      <c r="Q44" s="1022"/>
      <c r="R44" s="1022"/>
      <c r="S44" s="1022"/>
      <c r="T44" s="1022"/>
      <c r="U44" s="1022"/>
      <c r="V44" s="25"/>
      <c r="W44" s="25"/>
      <c r="X44" s="25"/>
      <c r="Y44" s="25"/>
      <c r="Z44" s="25"/>
      <c r="AA44" s="25"/>
      <c r="AB44" s="25"/>
      <c r="AC44" s="25"/>
      <c r="AD44" s="25"/>
      <c r="AE44" s="25"/>
      <c r="AF44" s="25"/>
      <c r="AG44" s="377"/>
    </row>
    <row r="45" spans="1:33" ht="16.5" customHeight="1" x14ac:dyDescent="0.15">
      <c r="A45" s="377"/>
      <c r="B45" s="377"/>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c r="AC45" s="25"/>
      <c r="AD45" s="25"/>
      <c r="AE45" s="25"/>
      <c r="AF45" s="25"/>
      <c r="AG45" s="377"/>
    </row>
  </sheetData>
  <sheetProtection algorithmName="SHA-512" hashValue="n7Xf+gzSQmKmXJlnyvToPHSJkbfJtvU4C6OsKcD/rBhGtFBKrqHpfuHJvetS7Ds42QIfyK1L0sOyMzVboAJ+DQ==" saltValue="F+/3TZwM0OaSzok+OupJIg==" spinCount="100000" sheet="1" objects="1" scenarios="1"/>
  <mergeCells count="30">
    <mergeCell ref="B2:AF3"/>
    <mergeCell ref="W1:AA1"/>
    <mergeCell ref="AB1:AG1"/>
    <mergeCell ref="N27:V27"/>
    <mergeCell ref="G4:AB5"/>
    <mergeCell ref="M22:M23"/>
    <mergeCell ref="N22:AC23"/>
    <mergeCell ref="M17:AE17"/>
    <mergeCell ref="M18:AE18"/>
    <mergeCell ref="G19:L20"/>
    <mergeCell ref="M19:AE20"/>
    <mergeCell ref="U9:V9"/>
    <mergeCell ref="W9:X9"/>
    <mergeCell ref="Z9:AA9"/>
    <mergeCell ref="AC9:AD9"/>
    <mergeCell ref="G16:L18"/>
    <mergeCell ref="M16:AE16"/>
    <mergeCell ref="C12:N12"/>
    <mergeCell ref="O12:AE12"/>
    <mergeCell ref="D44:U44"/>
    <mergeCell ref="D42:U42"/>
    <mergeCell ref="G21:I23"/>
    <mergeCell ref="J21:L21"/>
    <mergeCell ref="N21:AD21"/>
    <mergeCell ref="J22:L23"/>
    <mergeCell ref="C38:AF39"/>
    <mergeCell ref="D41:U41"/>
    <mergeCell ref="D43:U43"/>
    <mergeCell ref="AD22:AE22"/>
    <mergeCell ref="AD23:AE23"/>
  </mergeCells>
  <phoneticPr fontId="2"/>
  <conditionalFormatting sqref="B2:AF3">
    <cfRule type="expression" dxfId="5" priority="1">
      <formula>$AI$1=2</formula>
    </cfRule>
  </conditionalFormatting>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AI43"/>
  <sheetViews>
    <sheetView showGridLines="0" workbookViewId="0"/>
  </sheetViews>
  <sheetFormatPr defaultColWidth="1.375" defaultRowHeight="16.5" customHeight="1" x14ac:dyDescent="0.15"/>
  <cols>
    <col min="1" max="1" width="1.625" style="378" customWidth="1"/>
    <col min="2" max="33" width="2.625" style="378" customWidth="1"/>
    <col min="34" max="34" width="1.625" style="378" customWidth="1"/>
    <col min="35" max="35" width="1.375" style="378" customWidth="1"/>
    <col min="36" max="255" width="9" style="378" customWidth="1"/>
    <col min="256" max="16384" width="1.375" style="378"/>
  </cols>
  <sheetData>
    <row r="1" spans="1:35" ht="25.5" customHeight="1" x14ac:dyDescent="0.15">
      <c r="A1" s="25" t="s">
        <v>454</v>
      </c>
      <c r="B1" s="377"/>
      <c r="C1" s="377"/>
      <c r="D1" s="377"/>
      <c r="E1" s="377"/>
      <c r="F1" s="377"/>
      <c r="G1" s="377"/>
      <c r="H1" s="377"/>
      <c r="I1" s="377"/>
      <c r="J1" s="377"/>
      <c r="K1" s="377"/>
      <c r="L1" s="377"/>
      <c r="M1" s="377"/>
      <c r="N1" s="377"/>
      <c r="O1" s="377"/>
      <c r="P1" s="377"/>
      <c r="Q1" s="377"/>
      <c r="R1" s="377"/>
      <c r="S1" s="377"/>
      <c r="T1" s="377"/>
      <c r="U1" s="377"/>
      <c r="V1" s="377"/>
      <c r="W1" s="1086" t="s">
        <v>203</v>
      </c>
      <c r="X1" s="1087"/>
      <c r="Y1" s="1087"/>
      <c r="Z1" s="1087"/>
      <c r="AA1" s="1088"/>
      <c r="AB1" s="1049" t="str">
        <f>IF(id="","",id)</f>
        <v/>
      </c>
      <c r="AC1" s="1050"/>
      <c r="AD1" s="1050"/>
      <c r="AE1" s="1050"/>
      <c r="AF1" s="1050"/>
      <c r="AG1" s="1051"/>
      <c r="AI1" s="378">
        <f>tourokukbn</f>
        <v>0</v>
      </c>
    </row>
    <row r="2" spans="1:35" ht="16.5" customHeight="1" x14ac:dyDescent="0.15">
      <c r="A2" s="377"/>
      <c r="B2" s="1045" t="s">
        <v>530</v>
      </c>
      <c r="C2" s="1045"/>
      <c r="D2" s="1045"/>
      <c r="E2" s="1045"/>
      <c r="F2" s="1045"/>
      <c r="G2" s="1045"/>
      <c r="H2" s="1045"/>
      <c r="I2" s="1045"/>
      <c r="J2" s="1045"/>
      <c r="K2" s="1045"/>
      <c r="L2" s="1045"/>
      <c r="M2" s="1045"/>
      <c r="N2" s="1045"/>
      <c r="O2" s="1045"/>
      <c r="P2" s="1045"/>
      <c r="Q2" s="1045"/>
      <c r="R2" s="1045"/>
      <c r="S2" s="1045"/>
      <c r="T2" s="1045"/>
      <c r="U2" s="1045"/>
      <c r="V2" s="1045"/>
      <c r="W2" s="1045"/>
      <c r="X2" s="1045"/>
      <c r="Y2" s="1045"/>
      <c r="Z2" s="1045"/>
      <c r="AA2" s="1045"/>
      <c r="AB2" s="1045"/>
      <c r="AC2" s="1045"/>
      <c r="AD2" s="1045"/>
      <c r="AE2" s="1045"/>
      <c r="AF2" s="1045"/>
      <c r="AG2" s="377"/>
    </row>
    <row r="3" spans="1:35" ht="16.5" customHeight="1" x14ac:dyDescent="0.15">
      <c r="A3" s="377"/>
      <c r="B3" s="1045"/>
      <c r="C3" s="1045"/>
      <c r="D3" s="1045"/>
      <c r="E3" s="1045"/>
      <c r="F3" s="1045"/>
      <c r="G3" s="1045"/>
      <c r="H3" s="1045"/>
      <c r="I3" s="1045"/>
      <c r="J3" s="1045"/>
      <c r="K3" s="1045"/>
      <c r="L3" s="1045"/>
      <c r="M3" s="1045"/>
      <c r="N3" s="1045"/>
      <c r="O3" s="1045"/>
      <c r="P3" s="1045"/>
      <c r="Q3" s="1045"/>
      <c r="R3" s="1045"/>
      <c r="S3" s="1045"/>
      <c r="T3" s="1045"/>
      <c r="U3" s="1045"/>
      <c r="V3" s="1045"/>
      <c r="W3" s="1045"/>
      <c r="X3" s="1045"/>
      <c r="Y3" s="1045"/>
      <c r="Z3" s="1045"/>
      <c r="AA3" s="1045"/>
      <c r="AB3" s="1045"/>
      <c r="AC3" s="1045"/>
      <c r="AD3" s="1045"/>
      <c r="AE3" s="1045"/>
      <c r="AF3" s="1045"/>
      <c r="AG3" s="377"/>
    </row>
    <row r="4" spans="1:35" ht="16.5" customHeight="1" x14ac:dyDescent="0.15">
      <c r="A4" s="377"/>
      <c r="B4" s="377"/>
      <c r="C4" s="377"/>
      <c r="D4" s="377"/>
      <c r="E4" s="377"/>
      <c r="F4" s="377"/>
      <c r="G4" s="1054" t="s">
        <v>204</v>
      </c>
      <c r="H4" s="1055"/>
      <c r="I4" s="1055"/>
      <c r="J4" s="1055"/>
      <c r="K4" s="1055"/>
      <c r="L4" s="1055"/>
      <c r="M4" s="1055"/>
      <c r="N4" s="1055"/>
      <c r="O4" s="1055"/>
      <c r="P4" s="1055"/>
      <c r="Q4" s="1055"/>
      <c r="R4" s="1055"/>
      <c r="S4" s="1055"/>
      <c r="T4" s="1055"/>
      <c r="U4" s="1055"/>
      <c r="V4" s="1055"/>
      <c r="W4" s="1055"/>
      <c r="X4" s="1055"/>
      <c r="Y4" s="1055"/>
      <c r="Z4" s="1055"/>
      <c r="AA4" s="1055"/>
      <c r="AB4" s="1055"/>
      <c r="AC4" s="377"/>
      <c r="AD4" s="377"/>
      <c r="AE4" s="377"/>
      <c r="AF4" s="377"/>
      <c r="AG4" s="377"/>
    </row>
    <row r="5" spans="1:35" ht="16.5" customHeight="1" x14ac:dyDescent="0.15">
      <c r="A5" s="377"/>
      <c r="B5" s="377"/>
      <c r="C5" s="377"/>
      <c r="D5" s="377"/>
      <c r="E5" s="377"/>
      <c r="F5" s="377"/>
      <c r="G5" s="1055"/>
      <c r="H5" s="1055"/>
      <c r="I5" s="1055"/>
      <c r="J5" s="1055"/>
      <c r="K5" s="1055"/>
      <c r="L5" s="1055"/>
      <c r="M5" s="1055"/>
      <c r="N5" s="1055"/>
      <c r="O5" s="1055"/>
      <c r="P5" s="1055"/>
      <c r="Q5" s="1055"/>
      <c r="R5" s="1055"/>
      <c r="S5" s="1055"/>
      <c r="T5" s="1055"/>
      <c r="U5" s="1055"/>
      <c r="V5" s="1055"/>
      <c r="W5" s="1055"/>
      <c r="X5" s="1055"/>
      <c r="Y5" s="1055"/>
      <c r="Z5" s="1055"/>
      <c r="AA5" s="1055"/>
      <c r="AB5" s="1055"/>
      <c r="AC5" s="377"/>
      <c r="AD5" s="377"/>
      <c r="AE5" s="377"/>
      <c r="AF5" s="377"/>
      <c r="AG5" s="377"/>
    </row>
    <row r="6" spans="1:35" ht="16.5" customHeight="1" x14ac:dyDescent="0.15">
      <c r="A6" s="377"/>
      <c r="B6" s="377"/>
      <c r="C6" s="377"/>
      <c r="D6" s="377"/>
      <c r="E6" s="377"/>
      <c r="F6" s="377"/>
      <c r="G6" s="377"/>
      <c r="H6" s="377"/>
      <c r="I6" s="377"/>
      <c r="J6" s="377"/>
      <c r="K6" s="377"/>
      <c r="L6" s="377"/>
      <c r="M6" s="377"/>
      <c r="N6" s="377"/>
      <c r="O6" s="377"/>
      <c r="P6" s="377"/>
      <c r="Q6" s="377"/>
      <c r="R6" s="377"/>
      <c r="S6" s="377"/>
      <c r="T6" s="377"/>
      <c r="U6" s="377"/>
      <c r="V6" s="377"/>
      <c r="W6" s="377"/>
      <c r="X6" s="377"/>
      <c r="Y6" s="377"/>
      <c r="Z6" s="377"/>
      <c r="AA6" s="377"/>
      <c r="AB6" s="377"/>
      <c r="AC6" s="377"/>
      <c r="AD6" s="377"/>
      <c r="AE6" s="377"/>
      <c r="AF6" s="377"/>
      <c r="AG6" s="377"/>
    </row>
    <row r="7" spans="1:35" s="29" customFormat="1" ht="16.5" customHeight="1" x14ac:dyDescent="0.15">
      <c r="A7" s="28"/>
      <c r="B7" s="28"/>
      <c r="C7" s="28"/>
      <c r="D7" s="28"/>
      <c r="E7" s="28"/>
      <c r="F7" s="28"/>
      <c r="G7" s="28"/>
      <c r="H7" s="28"/>
      <c r="I7" s="28"/>
      <c r="J7" s="28"/>
      <c r="K7" s="28"/>
      <c r="L7" s="28"/>
      <c r="M7" s="28"/>
      <c r="N7" s="28"/>
      <c r="O7" s="28"/>
      <c r="P7" s="28"/>
      <c r="Q7" s="28"/>
      <c r="R7" s="28"/>
      <c r="S7" s="28"/>
      <c r="T7" s="28"/>
      <c r="U7" s="1089" t="s">
        <v>241</v>
      </c>
      <c r="V7" s="1073"/>
      <c r="W7" s="1074"/>
      <c r="X7" s="1074"/>
      <c r="Y7" s="367" t="s">
        <v>46</v>
      </c>
      <c r="Z7" s="1074"/>
      <c r="AA7" s="1074"/>
      <c r="AB7" s="367" t="s">
        <v>50</v>
      </c>
      <c r="AC7" s="1074"/>
      <c r="AD7" s="1074"/>
      <c r="AE7" s="367" t="s">
        <v>234</v>
      </c>
      <c r="AF7" s="390"/>
      <c r="AG7" s="366"/>
    </row>
    <row r="8" spans="1:35" ht="16.5" customHeight="1" x14ac:dyDescent="0.15">
      <c r="A8" s="377"/>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c r="AB8" s="377"/>
      <c r="AC8" s="377"/>
      <c r="AD8" s="377"/>
      <c r="AE8" s="377"/>
      <c r="AF8" s="377"/>
      <c r="AG8" s="377"/>
    </row>
    <row r="9" spans="1:35" s="29" customFormat="1" ht="16.5" customHeight="1" x14ac:dyDescent="0.15">
      <c r="A9" s="28"/>
      <c r="B9" s="28"/>
      <c r="C9" s="1020" t="s">
        <v>185</v>
      </c>
      <c r="D9" s="1021"/>
      <c r="E9" s="1021"/>
      <c r="F9" s="1021"/>
      <c r="G9" s="1021"/>
      <c r="H9" s="1021"/>
      <c r="I9" s="1021"/>
      <c r="J9" s="1021"/>
      <c r="K9" s="1021"/>
      <c r="L9" s="1021"/>
      <c r="M9" s="1021"/>
      <c r="N9" s="1021"/>
      <c r="O9" s="1076"/>
      <c r="P9" s="1077"/>
      <c r="Q9" s="1077"/>
      <c r="R9" s="1077"/>
      <c r="S9" s="1077"/>
      <c r="T9" s="1077"/>
      <c r="U9" s="1077"/>
      <c r="V9" s="1077"/>
      <c r="W9" s="1077"/>
      <c r="X9" s="1077"/>
      <c r="Y9" s="1077"/>
      <c r="Z9" s="1077"/>
      <c r="AA9" s="1077"/>
      <c r="AB9" s="1077"/>
      <c r="AC9" s="1077"/>
      <c r="AD9" s="1077"/>
      <c r="AE9" s="1077"/>
      <c r="AF9" s="28"/>
      <c r="AG9" s="28"/>
    </row>
    <row r="10" spans="1:35" ht="16.5" customHeight="1" x14ac:dyDescent="0.15">
      <c r="A10" s="377"/>
      <c r="B10" s="377"/>
      <c r="C10" s="377"/>
      <c r="D10" s="377"/>
      <c r="E10" s="377"/>
      <c r="F10" s="377"/>
      <c r="G10" s="377"/>
      <c r="H10" s="377"/>
      <c r="I10" s="377"/>
      <c r="J10" s="377"/>
      <c r="K10" s="377"/>
      <c r="L10" s="377"/>
      <c r="M10" s="377"/>
      <c r="N10" s="377"/>
      <c r="O10" s="377"/>
      <c r="P10" s="377"/>
      <c r="Q10" s="377"/>
      <c r="R10" s="377"/>
      <c r="S10" s="377"/>
      <c r="T10" s="377"/>
      <c r="U10" s="377"/>
      <c r="V10" s="377"/>
      <c r="W10" s="377"/>
      <c r="X10" s="377"/>
      <c r="Y10" s="377"/>
      <c r="Z10" s="377"/>
      <c r="AA10" s="377"/>
      <c r="AB10" s="377"/>
      <c r="AC10" s="377"/>
      <c r="AD10" s="377"/>
      <c r="AE10" s="377"/>
      <c r="AF10" s="377"/>
      <c r="AG10" s="377"/>
    </row>
    <row r="11" spans="1:35" s="29" customFormat="1" ht="16.5" customHeight="1" thickBot="1" x14ac:dyDescent="0.2">
      <c r="A11" s="30"/>
      <c r="B11" s="30"/>
      <c r="C11" s="30"/>
      <c r="D11" s="30"/>
      <c r="E11" s="30"/>
      <c r="F11" s="30"/>
      <c r="G11" s="30"/>
      <c r="H11" s="31" t="s">
        <v>524</v>
      </c>
      <c r="I11" s="31"/>
      <c r="J11" s="31"/>
      <c r="K11" s="31"/>
      <c r="L11" s="31"/>
      <c r="M11" s="31"/>
      <c r="N11" s="31"/>
      <c r="O11" s="31"/>
      <c r="P11" s="31"/>
      <c r="Q11" s="31"/>
      <c r="R11" s="31"/>
      <c r="S11" s="31"/>
      <c r="T11" s="31"/>
      <c r="U11" s="31"/>
      <c r="V11" s="31"/>
      <c r="W11" s="31"/>
      <c r="X11" s="31"/>
      <c r="Y11" s="31"/>
      <c r="Z11" s="31"/>
      <c r="AA11" s="31"/>
      <c r="AB11" s="31"/>
      <c r="AC11" s="31"/>
      <c r="AD11" s="31"/>
      <c r="AE11" s="31"/>
      <c r="AF11" s="31"/>
      <c r="AG11" s="30"/>
      <c r="AH11" s="41"/>
    </row>
    <row r="12" spans="1:35" s="29" customFormat="1" ht="18" customHeight="1" x14ac:dyDescent="0.15">
      <c r="A12" s="30"/>
      <c r="B12" s="30"/>
      <c r="C12" s="30"/>
      <c r="D12" s="30"/>
      <c r="E12" s="30"/>
      <c r="F12" s="30"/>
      <c r="G12" s="42"/>
      <c r="H12" s="1028" t="s">
        <v>186</v>
      </c>
      <c r="I12" s="1028"/>
      <c r="J12" s="1028"/>
      <c r="K12" s="1028"/>
      <c r="L12" s="1028"/>
      <c r="M12" s="1029"/>
      <c r="N12" s="1017" t="str">
        <f>IF(headofficeaddress1="","入力シートに本社所在地（都道府県）を入力してください",headofficeaddress1)</f>
        <v>入力シートに本社所在地（都道府県）を入力してください</v>
      </c>
      <c r="O12" s="1018"/>
      <c r="P12" s="1018"/>
      <c r="Q12" s="1018"/>
      <c r="R12" s="1018"/>
      <c r="S12" s="1018"/>
      <c r="T12" s="1018"/>
      <c r="U12" s="1018"/>
      <c r="V12" s="1018"/>
      <c r="W12" s="1018"/>
      <c r="X12" s="1018"/>
      <c r="Y12" s="1018"/>
      <c r="Z12" s="1018"/>
      <c r="AA12" s="1018"/>
      <c r="AB12" s="1018"/>
      <c r="AC12" s="1018"/>
      <c r="AD12" s="1018"/>
      <c r="AE12" s="1018"/>
      <c r="AF12" s="1019"/>
      <c r="AG12" s="30"/>
      <c r="AH12" s="41"/>
    </row>
    <row r="13" spans="1:35" s="29" customFormat="1" ht="18" customHeight="1" x14ac:dyDescent="0.15">
      <c r="A13" s="30"/>
      <c r="B13" s="30"/>
      <c r="C13" s="30"/>
      <c r="D13" s="30"/>
      <c r="E13" s="30"/>
      <c r="F13" s="30"/>
      <c r="G13" s="42"/>
      <c r="H13" s="1028"/>
      <c r="I13" s="1028"/>
      <c r="J13" s="1028"/>
      <c r="K13" s="1028"/>
      <c r="L13" s="1028"/>
      <c r="M13" s="1029"/>
      <c r="N13" s="1060" t="str">
        <f>IF(headofficeaddress2="","入力シートに本社所在地（市区町村　町丁字）を入力してください",headofficeaddress2)</f>
        <v>入力シートに本社所在地（市区町村　町丁字）を入力してください</v>
      </c>
      <c r="O13" s="1061"/>
      <c r="P13" s="1061"/>
      <c r="Q13" s="1061"/>
      <c r="R13" s="1061"/>
      <c r="S13" s="1061"/>
      <c r="T13" s="1061"/>
      <c r="U13" s="1061"/>
      <c r="V13" s="1061"/>
      <c r="W13" s="1061"/>
      <c r="X13" s="1061"/>
      <c r="Y13" s="1061"/>
      <c r="Z13" s="1061"/>
      <c r="AA13" s="1061"/>
      <c r="AB13" s="1061"/>
      <c r="AC13" s="1061"/>
      <c r="AD13" s="1061"/>
      <c r="AE13" s="1061"/>
      <c r="AF13" s="1062"/>
      <c r="AG13" s="30"/>
      <c r="AH13" s="41"/>
    </row>
    <row r="14" spans="1:35" s="29" customFormat="1" ht="18" customHeight="1" x14ac:dyDescent="0.15">
      <c r="A14" s="30"/>
      <c r="B14" s="30"/>
      <c r="C14" s="30"/>
      <c r="D14" s="30"/>
      <c r="E14" s="30"/>
      <c r="F14" s="30"/>
      <c r="G14" s="42"/>
      <c r="H14" s="1064"/>
      <c r="I14" s="1064"/>
      <c r="J14" s="1064"/>
      <c r="K14" s="1064"/>
      <c r="L14" s="1064"/>
      <c r="M14" s="1065"/>
      <c r="N14" s="1060" t="str">
        <f>IF(headofficeaddress3="","入力シートに本社（商号又は名称）を入力してください",headofficeaddress3)</f>
        <v>入力シートに本社（商号又は名称）を入力してください</v>
      </c>
      <c r="O14" s="1061"/>
      <c r="P14" s="1061"/>
      <c r="Q14" s="1061"/>
      <c r="R14" s="1061"/>
      <c r="S14" s="1061"/>
      <c r="T14" s="1061"/>
      <c r="U14" s="1061"/>
      <c r="V14" s="1061"/>
      <c r="W14" s="1061"/>
      <c r="X14" s="1061"/>
      <c r="Y14" s="1061"/>
      <c r="Z14" s="1061"/>
      <c r="AA14" s="1061"/>
      <c r="AB14" s="1061"/>
      <c r="AC14" s="1061"/>
      <c r="AD14" s="1061"/>
      <c r="AE14" s="1061"/>
      <c r="AF14" s="1062"/>
      <c r="AG14" s="30"/>
      <c r="AH14" s="41"/>
    </row>
    <row r="15" spans="1:35" s="29" customFormat="1" ht="16.5" customHeight="1" x14ac:dyDescent="0.15">
      <c r="A15" s="30"/>
      <c r="B15" s="30"/>
      <c r="C15" s="30"/>
      <c r="D15" s="30"/>
      <c r="E15" s="30"/>
      <c r="F15" s="30"/>
      <c r="G15" s="42"/>
      <c r="H15" s="1025" t="s">
        <v>453</v>
      </c>
      <c r="I15" s="1025"/>
      <c r="J15" s="1025"/>
      <c r="K15" s="1025"/>
      <c r="L15" s="1025"/>
      <c r="M15" s="1026"/>
      <c r="N15" s="1066" t="str">
        <f>IF(headofficename="","入力シートに本社（商号又は名称）を入力してください",headofficename)</f>
        <v>入力シートに本社（商号又は名称）を入力してください</v>
      </c>
      <c r="O15" s="1067"/>
      <c r="P15" s="1067"/>
      <c r="Q15" s="1067"/>
      <c r="R15" s="1067"/>
      <c r="S15" s="1067"/>
      <c r="T15" s="1067"/>
      <c r="U15" s="1067"/>
      <c r="V15" s="1067"/>
      <c r="W15" s="1067"/>
      <c r="X15" s="1067"/>
      <c r="Y15" s="1067"/>
      <c r="Z15" s="1067"/>
      <c r="AA15" s="1067"/>
      <c r="AB15" s="1067"/>
      <c r="AC15" s="1067"/>
      <c r="AD15" s="1067"/>
      <c r="AE15" s="1067"/>
      <c r="AF15" s="1068"/>
      <c r="AG15" s="30"/>
      <c r="AH15" s="41"/>
    </row>
    <row r="16" spans="1:35" s="29" customFormat="1" ht="16.5" customHeight="1" x14ac:dyDescent="0.15">
      <c r="A16" s="30"/>
      <c r="B16" s="30"/>
      <c r="C16" s="30"/>
      <c r="D16" s="30"/>
      <c r="E16" s="30"/>
      <c r="F16" s="30"/>
      <c r="G16" s="42"/>
      <c r="H16" s="1064"/>
      <c r="I16" s="1064"/>
      <c r="J16" s="1064"/>
      <c r="K16" s="1064"/>
      <c r="L16" s="1064"/>
      <c r="M16" s="1065"/>
      <c r="N16" s="1069" t="str">
        <f>IF([0]!headofficeaddress3="","保守台帳の本店所在地（市区町村）を入力してください",[0]!headofficeaddress3)</f>
        <v>保守台帳の本店所在地（市区町村）を入力してください</v>
      </c>
      <c r="O16" s="1070"/>
      <c r="P16" s="1070"/>
      <c r="Q16" s="1070"/>
      <c r="R16" s="1070"/>
      <c r="S16" s="1070"/>
      <c r="T16" s="1070"/>
      <c r="U16" s="1070"/>
      <c r="V16" s="1070"/>
      <c r="W16" s="1070"/>
      <c r="X16" s="1070"/>
      <c r="Y16" s="1070"/>
      <c r="Z16" s="1070"/>
      <c r="AA16" s="1070"/>
      <c r="AB16" s="1070"/>
      <c r="AC16" s="1070"/>
      <c r="AD16" s="1070"/>
      <c r="AE16" s="1070"/>
      <c r="AF16" s="1071"/>
      <c r="AG16" s="30"/>
      <c r="AH16" s="41"/>
    </row>
    <row r="17" spans="1:34" s="29" customFormat="1" ht="25.5" customHeight="1" x14ac:dyDescent="0.15">
      <c r="A17" s="30"/>
      <c r="B17" s="30"/>
      <c r="C17" s="30"/>
      <c r="D17" s="30"/>
      <c r="E17" s="30"/>
      <c r="F17" s="30"/>
      <c r="G17" s="42"/>
      <c r="H17" s="1024" t="s">
        <v>187</v>
      </c>
      <c r="I17" s="1025"/>
      <c r="J17" s="1026"/>
      <c r="K17" s="1033" t="s">
        <v>188</v>
      </c>
      <c r="L17" s="1034"/>
      <c r="M17" s="1035"/>
      <c r="N17" s="34"/>
      <c r="O17" s="1036" t="str">
        <f>IF(headofficeshokumei="","入力シートに代表者（役職名）を入力してください",headofficeshokumei)</f>
        <v>入力シートに代表者（役職名）を入力してください</v>
      </c>
      <c r="P17" s="1036" t="s">
        <v>220</v>
      </c>
      <c r="Q17" s="1036" t="s">
        <v>220</v>
      </c>
      <c r="R17" s="1036" t="s">
        <v>220</v>
      </c>
      <c r="S17" s="1036" t="s">
        <v>220</v>
      </c>
      <c r="T17" s="1036" t="s">
        <v>220</v>
      </c>
      <c r="U17" s="1036" t="s">
        <v>220</v>
      </c>
      <c r="V17" s="1036" t="s">
        <v>220</v>
      </c>
      <c r="W17" s="1036" t="s">
        <v>220</v>
      </c>
      <c r="X17" s="1036" t="s">
        <v>220</v>
      </c>
      <c r="Y17" s="1036" t="s">
        <v>220</v>
      </c>
      <c r="Z17" s="1036" t="s">
        <v>220</v>
      </c>
      <c r="AA17" s="1036" t="s">
        <v>220</v>
      </c>
      <c r="AB17" s="1036" t="s">
        <v>220</v>
      </c>
      <c r="AC17" s="1036" t="s">
        <v>220</v>
      </c>
      <c r="AD17" s="1036" t="s">
        <v>220</v>
      </c>
      <c r="AE17" s="1037" t="s">
        <v>220</v>
      </c>
      <c r="AF17" s="35"/>
      <c r="AG17" s="30"/>
      <c r="AH17" s="41"/>
    </row>
    <row r="18" spans="1:34" s="29" customFormat="1" ht="25.5" customHeight="1" x14ac:dyDescent="0.15">
      <c r="A18" s="30"/>
      <c r="B18" s="30"/>
      <c r="C18" s="30"/>
      <c r="D18" s="30"/>
      <c r="E18" s="30"/>
      <c r="F18" s="30"/>
      <c r="G18" s="42"/>
      <c r="H18" s="1027"/>
      <c r="I18" s="1028"/>
      <c r="J18" s="1029"/>
      <c r="K18" s="1038" t="s">
        <v>189</v>
      </c>
      <c r="L18" s="1028"/>
      <c r="M18" s="1029"/>
      <c r="N18" s="1056"/>
      <c r="O18" s="1058" t="str">
        <f>IF(headofficedaihyouname="","入力シートに代表者（氏名）を入力してください",headofficedaihyouname)</f>
        <v>入力シートに代表者（氏名）を入力してください</v>
      </c>
      <c r="P18" s="1058"/>
      <c r="Q18" s="1058"/>
      <c r="R18" s="1058"/>
      <c r="S18" s="1058"/>
      <c r="T18" s="1058"/>
      <c r="U18" s="1058"/>
      <c r="V18" s="1058"/>
      <c r="W18" s="1058"/>
      <c r="X18" s="1058"/>
      <c r="Y18" s="1058"/>
      <c r="Z18" s="1058"/>
      <c r="AA18" s="1058"/>
      <c r="AB18" s="1058"/>
      <c r="AC18" s="1058"/>
      <c r="AD18" s="1058"/>
      <c r="AE18" s="1041" t="s">
        <v>190</v>
      </c>
      <c r="AF18" s="1042"/>
      <c r="AG18" s="30"/>
      <c r="AH18" s="41"/>
    </row>
    <row r="19" spans="1:34" s="29" customFormat="1" ht="16.5" customHeight="1" thickBot="1" x14ac:dyDescent="0.2">
      <c r="A19" s="30"/>
      <c r="B19" s="30"/>
      <c r="C19" s="30"/>
      <c r="D19" s="30"/>
      <c r="E19" s="30"/>
      <c r="F19" s="30"/>
      <c r="G19" s="42"/>
      <c r="H19" s="1030"/>
      <c r="I19" s="1031"/>
      <c r="J19" s="1032"/>
      <c r="K19" s="1039"/>
      <c r="L19" s="1031"/>
      <c r="M19" s="1032"/>
      <c r="N19" s="1057"/>
      <c r="O19" s="1059"/>
      <c r="P19" s="1059"/>
      <c r="Q19" s="1059"/>
      <c r="R19" s="1059"/>
      <c r="S19" s="1059"/>
      <c r="T19" s="1059"/>
      <c r="U19" s="1059"/>
      <c r="V19" s="1059"/>
      <c r="W19" s="1059"/>
      <c r="X19" s="1059"/>
      <c r="Y19" s="1059"/>
      <c r="Z19" s="1059"/>
      <c r="AA19" s="1059"/>
      <c r="AB19" s="1059"/>
      <c r="AC19" s="1059"/>
      <c r="AD19" s="1059"/>
      <c r="AE19" s="1043" t="s">
        <v>191</v>
      </c>
      <c r="AF19" s="1044"/>
      <c r="AG19" s="30"/>
      <c r="AH19" s="41"/>
    </row>
    <row r="20" spans="1:34" ht="16.5" customHeight="1" x14ac:dyDescent="0.15">
      <c r="A20" s="30"/>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43"/>
      <c r="AE20" s="43"/>
      <c r="AF20" s="43"/>
      <c r="AG20" s="30"/>
      <c r="AH20" s="41"/>
    </row>
    <row r="21" spans="1:34" ht="12" customHeight="1" x14ac:dyDescent="0.15">
      <c r="A21" s="30"/>
      <c r="B21" s="30"/>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41"/>
    </row>
    <row r="22" spans="1:34" s="29" customFormat="1" ht="16.5" customHeight="1" x14ac:dyDescent="0.15">
      <c r="A22" s="30"/>
      <c r="B22" s="30" t="s">
        <v>205</v>
      </c>
      <c r="C22" s="30"/>
      <c r="D22" s="30"/>
      <c r="E22" s="30"/>
      <c r="F22" s="30"/>
      <c r="G22" s="30"/>
      <c r="H22" s="30"/>
      <c r="I22" s="30"/>
      <c r="J22" s="30"/>
      <c r="K22" s="30"/>
      <c r="L22" s="30"/>
      <c r="M22" s="30"/>
      <c r="N22" s="30"/>
      <c r="O22" s="30"/>
      <c r="P22" s="30"/>
      <c r="Q22" s="30"/>
      <c r="R22" s="30"/>
      <c r="S22" s="30"/>
      <c r="T22" s="30"/>
      <c r="U22" s="30"/>
      <c r="V22" s="30"/>
      <c r="W22" s="30"/>
      <c r="X22" s="30"/>
      <c r="Y22" s="30"/>
      <c r="Z22" s="30"/>
      <c r="AA22" s="30"/>
      <c r="AB22" s="30"/>
      <c r="AC22" s="30"/>
      <c r="AD22" s="30"/>
      <c r="AE22" s="30"/>
      <c r="AF22" s="30"/>
      <c r="AG22" s="30"/>
      <c r="AH22" s="41"/>
    </row>
    <row r="23" spans="1:34" s="29" customFormat="1" ht="12" customHeight="1" x14ac:dyDescent="0.15">
      <c r="A23" s="30"/>
      <c r="B23" s="30"/>
      <c r="C23" s="30"/>
      <c r="D23" s="30"/>
      <c r="E23" s="30"/>
      <c r="F23" s="30"/>
      <c r="G23" s="30"/>
      <c r="H23" s="30"/>
      <c r="I23" s="30"/>
      <c r="J23" s="30"/>
      <c r="K23" s="30"/>
      <c r="L23" s="30"/>
      <c r="M23" s="30"/>
      <c r="N23" s="30"/>
      <c r="O23" s="30"/>
      <c r="P23" s="30"/>
      <c r="Q23" s="30"/>
      <c r="R23" s="30"/>
      <c r="S23" s="30"/>
      <c r="T23" s="30"/>
      <c r="U23" s="30"/>
      <c r="V23" s="30"/>
      <c r="W23" s="30"/>
      <c r="X23" s="30"/>
      <c r="Y23" s="30"/>
      <c r="Z23" s="30"/>
      <c r="AA23" s="30"/>
      <c r="AB23" s="30"/>
      <c r="AC23" s="30"/>
      <c r="AD23" s="30"/>
      <c r="AE23" s="30"/>
      <c r="AF23" s="30"/>
      <c r="AG23" s="30"/>
      <c r="AH23" s="41"/>
    </row>
    <row r="24" spans="1:34" s="29" customFormat="1" ht="16.5" customHeight="1" thickBot="1" x14ac:dyDescent="0.2">
      <c r="A24" s="30"/>
      <c r="B24" s="30"/>
      <c r="C24" s="30"/>
      <c r="D24" s="1082" t="s">
        <v>206</v>
      </c>
      <c r="E24" s="1082"/>
      <c r="F24" s="1082"/>
      <c r="G24" s="1082"/>
      <c r="H24" s="1082"/>
      <c r="I24" s="1082"/>
      <c r="J24" s="1082"/>
      <c r="K24" s="1082"/>
      <c r="L24" s="1082"/>
      <c r="M24" s="1082"/>
      <c r="N24" s="1082"/>
      <c r="O24" s="1082"/>
      <c r="P24" s="1082"/>
      <c r="Q24" s="1083"/>
      <c r="R24" s="1083"/>
      <c r="S24" s="1083"/>
      <c r="T24" s="31"/>
      <c r="U24" s="31"/>
      <c r="V24" s="31"/>
      <c r="W24" s="31"/>
      <c r="X24" s="31"/>
      <c r="Y24" s="30"/>
      <c r="Z24" s="30"/>
      <c r="AA24" s="30"/>
      <c r="AB24" s="30"/>
      <c r="AC24" s="30"/>
      <c r="AD24" s="30"/>
      <c r="AE24" s="30"/>
      <c r="AF24" s="31"/>
      <c r="AG24" s="31"/>
      <c r="AH24" s="44"/>
    </row>
    <row r="25" spans="1:34" s="29" customFormat="1" ht="18" customHeight="1" x14ac:dyDescent="0.15">
      <c r="A25" s="45"/>
      <c r="B25" s="30"/>
      <c r="C25" s="42"/>
      <c r="D25" s="1028" t="s">
        <v>207</v>
      </c>
      <c r="E25" s="1028"/>
      <c r="F25" s="1028"/>
      <c r="G25" s="1028"/>
      <c r="H25" s="1028"/>
      <c r="I25" s="1029"/>
      <c r="J25" s="1069" t="str">
        <f>IF(branchaddress1="","入力シートに支店等所在地（都道府県）を入力してください",branchaddress1)</f>
        <v>入力シートに支店等所在地（都道府県）を入力してください</v>
      </c>
      <c r="K25" s="1070"/>
      <c r="L25" s="1070"/>
      <c r="M25" s="1070"/>
      <c r="N25" s="1070"/>
      <c r="O25" s="1070"/>
      <c r="P25" s="1070"/>
      <c r="Q25" s="1070"/>
      <c r="R25" s="1070"/>
      <c r="S25" s="1070"/>
      <c r="T25" s="1070"/>
      <c r="U25" s="1070"/>
      <c r="V25" s="1070"/>
      <c r="W25" s="1070"/>
      <c r="X25" s="1070"/>
      <c r="Y25" s="1079" t="s">
        <v>208</v>
      </c>
      <c r="Z25" s="1080"/>
      <c r="AA25" s="1080"/>
      <c r="AB25" s="1080"/>
      <c r="AC25" s="1080"/>
      <c r="AD25" s="1080"/>
      <c r="AE25" s="1080"/>
      <c r="AF25" s="1080"/>
      <c r="AG25" s="1081"/>
      <c r="AH25" s="41"/>
    </row>
    <row r="26" spans="1:34" s="29" customFormat="1" ht="18" customHeight="1" x14ac:dyDescent="0.15">
      <c r="A26" s="45"/>
      <c r="B26" s="30"/>
      <c r="C26" s="42"/>
      <c r="D26" s="1028"/>
      <c r="E26" s="1028"/>
      <c r="F26" s="1028"/>
      <c r="G26" s="1028"/>
      <c r="H26" s="1028"/>
      <c r="I26" s="1029"/>
      <c r="J26" s="1060" t="str">
        <f>IF(branchaddress2="","入力シートに支店等所在地（市区町村　町丁字）を入力してください",branchaddress2)</f>
        <v>入力シートに支店等所在地（市区町村　町丁字）を入力してください</v>
      </c>
      <c r="K26" s="1061"/>
      <c r="L26" s="1061"/>
      <c r="M26" s="1061"/>
      <c r="N26" s="1061"/>
      <c r="O26" s="1061"/>
      <c r="P26" s="1061"/>
      <c r="Q26" s="1061"/>
      <c r="R26" s="1061"/>
      <c r="S26" s="1061"/>
      <c r="T26" s="1061"/>
      <c r="U26" s="1061"/>
      <c r="V26" s="1061"/>
      <c r="W26" s="1061"/>
      <c r="X26" s="1061"/>
      <c r="Y26" s="46"/>
      <c r="Z26" s="47"/>
      <c r="AA26" s="45"/>
      <c r="AB26" s="45"/>
      <c r="AC26" s="45"/>
      <c r="AD26" s="45"/>
      <c r="AE26" s="45"/>
      <c r="AF26" s="45"/>
      <c r="AG26" s="42"/>
      <c r="AH26" s="41"/>
    </row>
    <row r="27" spans="1:34" s="29" customFormat="1" ht="18" customHeight="1" x14ac:dyDescent="0.15">
      <c r="A27" s="45"/>
      <c r="B27" s="30"/>
      <c r="C27" s="42"/>
      <c r="D27" s="1064"/>
      <c r="E27" s="1064"/>
      <c r="F27" s="1064"/>
      <c r="G27" s="1064"/>
      <c r="H27" s="1064"/>
      <c r="I27" s="1065"/>
      <c r="J27" s="1060" t="str">
        <f>IF(branchaddress3="","入力シートに支店等所在地（丁目番地）を入力してください",branchaddress3)</f>
        <v>入力シートに支店等所在地（丁目番地）を入力してください</v>
      </c>
      <c r="K27" s="1061"/>
      <c r="L27" s="1061"/>
      <c r="M27" s="1061"/>
      <c r="N27" s="1061"/>
      <c r="O27" s="1061"/>
      <c r="P27" s="1061"/>
      <c r="Q27" s="1061"/>
      <c r="R27" s="1061"/>
      <c r="S27" s="1061"/>
      <c r="T27" s="1061"/>
      <c r="U27" s="1061"/>
      <c r="V27" s="1061"/>
      <c r="W27" s="1061"/>
      <c r="X27" s="1061"/>
      <c r="Y27" s="46"/>
      <c r="Z27" s="47"/>
      <c r="AA27" s="45"/>
      <c r="AB27" s="45"/>
      <c r="AC27" s="45"/>
      <c r="AD27" s="45"/>
      <c r="AE27" s="45"/>
      <c r="AF27" s="45"/>
      <c r="AG27" s="42"/>
      <c r="AH27" s="41"/>
    </row>
    <row r="28" spans="1:34" s="29" customFormat="1" ht="16.5" customHeight="1" x14ac:dyDescent="0.15">
      <c r="A28" s="45"/>
      <c r="B28" s="30"/>
      <c r="C28" s="42"/>
      <c r="D28" s="1025" t="s">
        <v>453</v>
      </c>
      <c r="E28" s="1025"/>
      <c r="F28" s="1025"/>
      <c r="G28" s="1025"/>
      <c r="H28" s="1025"/>
      <c r="I28" s="1026"/>
      <c r="J28" s="1066" t="str">
        <f>IF(branchname="","入力シートに支店等（名称）を入力してください",branchname)</f>
        <v>入力シートに支店等（名称）を入力してください</v>
      </c>
      <c r="K28" s="1067"/>
      <c r="L28" s="1067"/>
      <c r="M28" s="1067"/>
      <c r="N28" s="1067"/>
      <c r="O28" s="1067"/>
      <c r="P28" s="1067"/>
      <c r="Q28" s="1067"/>
      <c r="R28" s="1067"/>
      <c r="S28" s="1067"/>
      <c r="T28" s="1067"/>
      <c r="U28" s="1067"/>
      <c r="V28" s="1067"/>
      <c r="W28" s="1067"/>
      <c r="X28" s="1067"/>
      <c r="Y28" s="46"/>
      <c r="Z28" s="47"/>
      <c r="AA28" s="45"/>
      <c r="AB28" s="45"/>
      <c r="AC28" s="45"/>
      <c r="AD28" s="45"/>
      <c r="AE28" s="45"/>
      <c r="AF28" s="45"/>
      <c r="AG28" s="42"/>
      <c r="AH28" s="41"/>
    </row>
    <row r="29" spans="1:34" s="29" customFormat="1" ht="16.5" customHeight="1" x14ac:dyDescent="0.15">
      <c r="A29" s="45"/>
      <c r="B29" s="30"/>
      <c r="C29" s="42"/>
      <c r="D29" s="1064"/>
      <c r="E29" s="1064"/>
      <c r="F29" s="1064"/>
      <c r="G29" s="1064"/>
      <c r="H29" s="1064"/>
      <c r="I29" s="1065"/>
      <c r="J29" s="1069"/>
      <c r="K29" s="1070"/>
      <c r="L29" s="1070"/>
      <c r="M29" s="1070"/>
      <c r="N29" s="1070"/>
      <c r="O29" s="1070"/>
      <c r="P29" s="1070"/>
      <c r="Q29" s="1070"/>
      <c r="R29" s="1070"/>
      <c r="S29" s="1070"/>
      <c r="T29" s="1070"/>
      <c r="U29" s="1070"/>
      <c r="V29" s="1070"/>
      <c r="W29" s="1070"/>
      <c r="X29" s="1070"/>
      <c r="Y29" s="46"/>
      <c r="Z29" s="47"/>
      <c r="AA29" s="45"/>
      <c r="AB29" s="45"/>
      <c r="AC29" s="45"/>
      <c r="AD29" s="45"/>
      <c r="AE29" s="45"/>
      <c r="AF29" s="45"/>
      <c r="AG29" s="42"/>
      <c r="AH29" s="41"/>
    </row>
    <row r="30" spans="1:34" s="29" customFormat="1" ht="25.5" customHeight="1" x14ac:dyDescent="0.15">
      <c r="A30" s="45"/>
      <c r="B30" s="30"/>
      <c r="C30" s="30"/>
      <c r="D30" s="1090" t="s">
        <v>347</v>
      </c>
      <c r="E30" s="1025"/>
      <c r="F30" s="1026"/>
      <c r="G30" s="1033" t="s">
        <v>188</v>
      </c>
      <c r="H30" s="1034"/>
      <c r="I30" s="1035"/>
      <c r="J30" s="48"/>
      <c r="K30" s="1036" t="str">
        <f>IF(branchshokumei="","入力シートに受任者（役職名）を入力してください",branchshokumei)</f>
        <v>入力シートに受任者（役職名）を入力してください</v>
      </c>
      <c r="L30" s="1036"/>
      <c r="M30" s="1036"/>
      <c r="N30" s="1036"/>
      <c r="O30" s="1036"/>
      <c r="P30" s="1036"/>
      <c r="Q30" s="1036"/>
      <c r="R30" s="1036"/>
      <c r="S30" s="1036"/>
      <c r="T30" s="1036"/>
      <c r="U30" s="1036"/>
      <c r="V30" s="1036"/>
      <c r="W30" s="1036"/>
      <c r="X30" s="49"/>
      <c r="Y30" s="46"/>
      <c r="Z30" s="47"/>
      <c r="AA30" s="45"/>
      <c r="AB30" s="45"/>
      <c r="AC30" s="45"/>
      <c r="AD30" s="45"/>
      <c r="AE30" s="45"/>
      <c r="AF30" s="45"/>
      <c r="AG30" s="42"/>
      <c r="AH30" s="41"/>
    </row>
    <row r="31" spans="1:34" s="29" customFormat="1" ht="25.5" customHeight="1" thickBot="1" x14ac:dyDescent="0.2">
      <c r="A31" s="45"/>
      <c r="B31" s="30"/>
      <c r="C31" s="30"/>
      <c r="D31" s="1030"/>
      <c r="E31" s="1031"/>
      <c r="F31" s="1032"/>
      <c r="G31" s="1091" t="s">
        <v>189</v>
      </c>
      <c r="H31" s="1092"/>
      <c r="I31" s="1093"/>
      <c r="J31" s="50"/>
      <c r="K31" s="1078" t="str">
        <f>IF(branchdaihyouname="","入力シートに受任者（氏名）を入力してください",branchdaihyouname)</f>
        <v>入力シートに受任者（氏名）を入力してください</v>
      </c>
      <c r="L31" s="1078"/>
      <c r="M31" s="1078"/>
      <c r="N31" s="1078"/>
      <c r="O31" s="1078"/>
      <c r="P31" s="1078"/>
      <c r="Q31" s="1078"/>
      <c r="R31" s="1078"/>
      <c r="S31" s="1078"/>
      <c r="T31" s="1078"/>
      <c r="U31" s="1078"/>
      <c r="V31" s="1078"/>
      <c r="W31" s="1078"/>
      <c r="X31" s="51"/>
      <c r="Y31" s="52"/>
      <c r="Z31" s="31"/>
      <c r="AA31" s="31"/>
      <c r="AB31" s="31"/>
      <c r="AC31" s="31"/>
      <c r="AD31" s="31"/>
      <c r="AE31" s="31"/>
      <c r="AF31" s="31"/>
      <c r="AG31" s="53"/>
      <c r="AH31" s="41"/>
    </row>
    <row r="32" spans="1:34" s="29" customFormat="1" ht="12" customHeight="1" x14ac:dyDescent="0.15">
      <c r="A32" s="30"/>
      <c r="B32" s="30"/>
      <c r="C32" s="30"/>
      <c r="D32" s="30"/>
      <c r="E32" s="30"/>
      <c r="F32" s="30"/>
      <c r="G32" s="30"/>
      <c r="H32" s="30"/>
      <c r="I32" s="30"/>
      <c r="J32" s="30"/>
      <c r="K32" s="30"/>
      <c r="L32" s="30"/>
      <c r="M32" s="30"/>
      <c r="N32" s="30"/>
      <c r="O32" s="30"/>
      <c r="P32" s="30"/>
      <c r="Q32" s="30"/>
      <c r="R32" s="30"/>
      <c r="S32" s="30"/>
      <c r="T32" s="30"/>
      <c r="U32" s="30"/>
      <c r="V32" s="30"/>
      <c r="W32" s="30"/>
      <c r="X32" s="30"/>
      <c r="Y32" s="30"/>
      <c r="Z32" s="30"/>
      <c r="AA32" s="30"/>
      <c r="AB32" s="30"/>
      <c r="AC32" s="30"/>
      <c r="AD32" s="30"/>
      <c r="AE32" s="30"/>
      <c r="AF32" s="30"/>
      <c r="AG32" s="30"/>
      <c r="AH32" s="41"/>
    </row>
    <row r="33" spans="1:34" s="29" customFormat="1" ht="16.5" customHeight="1" x14ac:dyDescent="0.15">
      <c r="A33" s="30"/>
      <c r="B33" s="30" t="s">
        <v>209</v>
      </c>
      <c r="C33" s="30"/>
      <c r="D33" s="30"/>
      <c r="E33" s="30"/>
      <c r="F33" s="30"/>
      <c r="G33" s="30"/>
      <c r="H33" s="30"/>
      <c r="I33" s="30"/>
      <c r="J33" s="30"/>
      <c r="K33" s="30"/>
      <c r="L33" s="30"/>
      <c r="M33" s="30"/>
      <c r="N33" s="30"/>
      <c r="O33" s="30"/>
      <c r="P33" s="30"/>
      <c r="Q33" s="30"/>
      <c r="R33" s="30"/>
      <c r="S33" s="30"/>
      <c r="T33" s="30"/>
      <c r="U33" s="30"/>
      <c r="V33" s="30"/>
      <c r="W33" s="30"/>
      <c r="X33" s="30"/>
      <c r="Y33" s="30"/>
      <c r="Z33" s="30"/>
      <c r="AA33" s="30"/>
      <c r="AB33" s="30"/>
      <c r="AC33" s="30"/>
      <c r="AD33" s="30"/>
      <c r="AE33" s="30"/>
      <c r="AF33" s="30"/>
      <c r="AG33" s="30"/>
      <c r="AH33" s="41"/>
    </row>
    <row r="34" spans="1:34" s="29" customFormat="1" ht="16.5" customHeight="1" x14ac:dyDescent="0.15">
      <c r="A34" s="30"/>
      <c r="B34" s="391"/>
      <c r="C34" s="68" t="s">
        <v>210</v>
      </c>
      <c r="D34" s="30"/>
      <c r="E34" s="30"/>
      <c r="F34" s="30"/>
      <c r="G34" s="30"/>
      <c r="H34" s="30"/>
      <c r="I34" s="30"/>
      <c r="J34" s="30"/>
      <c r="K34" s="30"/>
      <c r="L34" s="30"/>
      <c r="M34" s="30"/>
      <c r="N34" s="30"/>
      <c r="O34" s="30"/>
      <c r="P34" s="30"/>
      <c r="Q34" s="30"/>
      <c r="R34" s="30"/>
      <c r="S34" s="30"/>
      <c r="T34" s="30"/>
      <c r="U34" s="30"/>
      <c r="V34" s="30"/>
      <c r="W34" s="30"/>
      <c r="X34" s="30"/>
      <c r="Y34" s="30"/>
      <c r="Z34" s="30"/>
      <c r="AA34" s="30"/>
      <c r="AB34" s="30"/>
      <c r="AC34" s="30"/>
      <c r="AD34" s="30"/>
      <c r="AE34" s="30"/>
      <c r="AF34" s="30"/>
      <c r="AG34" s="30"/>
      <c r="AH34" s="41"/>
    </row>
    <row r="35" spans="1:34" s="29" customFormat="1" ht="16.5" customHeight="1" x14ac:dyDescent="0.15">
      <c r="A35" s="30"/>
      <c r="B35" s="391"/>
      <c r="C35" s="68" t="s">
        <v>211</v>
      </c>
      <c r="D35" s="30"/>
      <c r="E35" s="30"/>
      <c r="F35" s="30"/>
      <c r="G35" s="30"/>
      <c r="H35" s="30"/>
      <c r="I35" s="30"/>
      <c r="J35" s="30"/>
      <c r="K35" s="30"/>
      <c r="L35" s="30"/>
      <c r="M35" s="30"/>
      <c r="N35" s="30"/>
      <c r="O35" s="30"/>
      <c r="P35" s="30"/>
      <c r="Q35" s="30"/>
      <c r="R35" s="30"/>
      <c r="S35" s="30"/>
      <c r="T35" s="30"/>
      <c r="U35" s="30"/>
      <c r="V35" s="30"/>
      <c r="W35" s="30"/>
      <c r="X35" s="30"/>
      <c r="Y35" s="30"/>
      <c r="Z35" s="30"/>
      <c r="AA35" s="30"/>
      <c r="AB35" s="30"/>
      <c r="AC35" s="30"/>
      <c r="AD35" s="30"/>
      <c r="AE35" s="30"/>
      <c r="AF35" s="30"/>
      <c r="AG35" s="30"/>
      <c r="AH35" s="41"/>
    </row>
    <row r="36" spans="1:34" s="29" customFormat="1" ht="16.5" customHeight="1" x14ac:dyDescent="0.15">
      <c r="A36" s="30"/>
      <c r="B36" s="391"/>
      <c r="C36" s="68" t="s">
        <v>212</v>
      </c>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41"/>
    </row>
    <row r="37" spans="1:34" s="29" customFormat="1" ht="16.5" customHeight="1" x14ac:dyDescent="0.15">
      <c r="A37" s="30"/>
      <c r="B37" s="391"/>
      <c r="C37" s="68" t="s">
        <v>213</v>
      </c>
      <c r="D37" s="364"/>
      <c r="E37" s="364"/>
      <c r="F37" s="364"/>
      <c r="G37" s="364"/>
      <c r="H37" s="364"/>
      <c r="I37" s="364"/>
      <c r="J37" s="364"/>
      <c r="K37" s="364"/>
      <c r="L37" s="364"/>
      <c r="M37" s="364"/>
      <c r="N37" s="30"/>
      <c r="O37" s="364"/>
      <c r="P37" s="364"/>
      <c r="Q37" s="364"/>
      <c r="R37" s="364"/>
      <c r="S37" s="364"/>
      <c r="T37" s="364"/>
      <c r="U37" s="364"/>
      <c r="V37" s="364"/>
      <c r="W37" s="364"/>
      <c r="X37" s="364"/>
      <c r="Y37" s="364"/>
      <c r="Z37" s="364"/>
      <c r="AA37" s="364"/>
      <c r="AB37" s="364"/>
      <c r="AC37" s="364"/>
      <c r="AD37" s="364"/>
      <c r="AE37" s="364"/>
      <c r="AF37" s="364"/>
      <c r="AG37" s="364"/>
      <c r="AH37" s="41"/>
    </row>
    <row r="38" spans="1:34" s="29" customFormat="1" ht="16.5" customHeight="1" x14ac:dyDescent="0.15">
      <c r="A38" s="30"/>
      <c r="B38" s="391"/>
      <c r="C38" s="69" t="str">
        <f>IF(入力!$B$219=1,""," (５) 代金等の受領に関すること。")</f>
        <v xml:space="preserve"> (５) 代金等の受領に関すること。</v>
      </c>
      <c r="D38" s="30"/>
      <c r="E38" s="30"/>
      <c r="F38" s="30"/>
      <c r="G38" s="30"/>
      <c r="H38" s="30"/>
      <c r="I38" s="30"/>
      <c r="J38" s="30"/>
      <c r="K38" s="30"/>
      <c r="L38" s="30"/>
      <c r="M38" s="30"/>
      <c r="N38" s="30"/>
      <c r="O38" s="30"/>
      <c r="P38" s="30"/>
      <c r="Q38" s="30"/>
      <c r="R38" s="30"/>
      <c r="S38" s="30"/>
      <c r="T38" s="30"/>
      <c r="U38" s="30"/>
      <c r="V38" s="30"/>
      <c r="W38" s="30"/>
      <c r="X38" s="30"/>
      <c r="Y38" s="30"/>
      <c r="Z38" s="30"/>
      <c r="AA38" s="30"/>
      <c r="AB38" s="30"/>
      <c r="AC38" s="30"/>
      <c r="AD38" s="30"/>
      <c r="AE38" s="30"/>
      <c r="AF38" s="30"/>
      <c r="AG38" s="30"/>
      <c r="AH38" s="41"/>
    </row>
    <row r="39" spans="1:34" s="29" customFormat="1" ht="16.5" customHeight="1" x14ac:dyDescent="0.15">
      <c r="A39" s="16"/>
      <c r="B39" s="17"/>
      <c r="C39" s="17"/>
      <c r="D39" s="17"/>
      <c r="E39" s="16"/>
      <c r="F39" s="30"/>
      <c r="G39" s="30"/>
      <c r="H39" s="30"/>
      <c r="I39" s="30"/>
      <c r="J39" s="30"/>
      <c r="K39" s="30"/>
      <c r="L39" s="30"/>
      <c r="M39" s="30"/>
      <c r="N39" s="30"/>
      <c r="O39" s="30"/>
      <c r="P39" s="30"/>
      <c r="Q39" s="30"/>
      <c r="R39" s="30"/>
      <c r="S39" s="30"/>
      <c r="T39" s="30"/>
      <c r="U39" s="30"/>
      <c r="V39" s="30"/>
      <c r="W39" s="30"/>
      <c r="X39" s="30"/>
      <c r="Y39" s="30"/>
      <c r="Z39" s="30"/>
      <c r="AA39" s="30"/>
      <c r="AB39" s="30"/>
      <c r="AC39" s="30"/>
      <c r="AD39" s="30"/>
      <c r="AE39" s="30"/>
      <c r="AF39" s="30"/>
      <c r="AG39" s="30"/>
      <c r="AH39" s="41"/>
    </row>
    <row r="40" spans="1:34" ht="16.5" customHeight="1" x14ac:dyDescent="0.15">
      <c r="A40" s="30"/>
      <c r="B40" s="30" t="s">
        <v>214</v>
      </c>
      <c r="C40" s="30"/>
      <c r="D40" s="30"/>
      <c r="E40" s="30"/>
      <c r="F40" s="30"/>
      <c r="G40" s="30"/>
      <c r="H40" s="30"/>
      <c r="I40" s="30"/>
      <c r="J40" s="30"/>
      <c r="K40" s="30"/>
      <c r="L40" s="30"/>
      <c r="M40" s="30"/>
      <c r="N40" s="30"/>
      <c r="O40" s="30"/>
      <c r="P40" s="30"/>
      <c r="Q40" s="30"/>
      <c r="R40" s="30"/>
      <c r="S40" s="30"/>
      <c r="T40" s="30"/>
      <c r="U40" s="30"/>
      <c r="V40" s="30"/>
      <c r="W40" s="30"/>
      <c r="X40" s="30"/>
      <c r="Y40" s="30"/>
      <c r="Z40" s="30"/>
      <c r="AA40" s="30"/>
      <c r="AB40" s="30"/>
      <c r="AC40" s="30"/>
      <c r="AD40" s="30"/>
      <c r="AE40" s="30"/>
      <c r="AF40" s="30"/>
      <c r="AG40" s="30"/>
      <c r="AH40" s="41"/>
    </row>
    <row r="41" spans="1:34" s="29" customFormat="1" ht="16.5" customHeight="1" x14ac:dyDescent="0.15">
      <c r="A41" s="30"/>
      <c r="B41" s="30" t="s">
        <v>534</v>
      </c>
      <c r="C41" s="30"/>
      <c r="D41" s="30"/>
      <c r="E41" s="30"/>
      <c r="F41" s="30"/>
      <c r="G41" s="30"/>
      <c r="H41" s="30"/>
      <c r="I41" s="30"/>
      <c r="J41" s="30"/>
      <c r="K41" s="30"/>
      <c r="L41" s="30"/>
      <c r="M41" s="30"/>
      <c r="N41" s="30"/>
      <c r="O41" s="30"/>
      <c r="P41" s="30"/>
      <c r="Q41" s="30"/>
      <c r="R41" s="30"/>
      <c r="S41" s="30"/>
      <c r="T41" s="30"/>
      <c r="U41" s="30"/>
      <c r="V41" s="30"/>
      <c r="W41" s="30"/>
      <c r="X41" s="30"/>
      <c r="Y41" s="30"/>
      <c r="Z41" s="30"/>
      <c r="AA41" s="30"/>
      <c r="AB41" s="30"/>
      <c r="AC41" s="30"/>
      <c r="AD41" s="30"/>
      <c r="AE41" s="30"/>
      <c r="AF41" s="30"/>
      <c r="AG41" s="30"/>
      <c r="AH41" s="41"/>
    </row>
    <row r="42" spans="1:34" ht="16.5" customHeight="1" x14ac:dyDescent="0.15">
      <c r="A42" s="30"/>
      <c r="B42" s="1084"/>
      <c r="C42" s="1085"/>
      <c r="D42" s="1085"/>
      <c r="E42" s="1085"/>
      <c r="F42" s="1085"/>
      <c r="G42" s="1085"/>
      <c r="H42" s="1085"/>
      <c r="I42" s="1085"/>
      <c r="J42" s="1085"/>
      <c r="K42" s="1085"/>
      <c r="L42" s="1085"/>
      <c r="M42" s="1085"/>
      <c r="N42" s="1085"/>
      <c r="O42" s="1085"/>
      <c r="P42" s="1085"/>
      <c r="Q42" s="1085"/>
      <c r="R42" s="1085"/>
      <c r="S42" s="1085"/>
      <c r="T42" s="1085"/>
      <c r="U42" s="1085"/>
      <c r="V42" s="1085"/>
      <c r="W42" s="1085"/>
      <c r="X42" s="1085"/>
      <c r="Y42" s="1085"/>
      <c r="Z42" s="1085"/>
      <c r="AA42" s="1085"/>
      <c r="AB42" s="1085"/>
      <c r="AC42" s="1085"/>
      <c r="AD42" s="1085"/>
      <c r="AE42" s="1085"/>
      <c r="AF42" s="54"/>
      <c r="AG42" s="54"/>
      <c r="AH42" s="41"/>
    </row>
    <row r="43" spans="1:34" s="29" customFormat="1" ht="16.5" customHeight="1" x14ac:dyDescent="0.15">
      <c r="A43" s="30"/>
      <c r="B43" s="1085"/>
      <c r="C43" s="1085"/>
      <c r="D43" s="1085"/>
      <c r="E43" s="1085"/>
      <c r="F43" s="1085"/>
      <c r="G43" s="1085"/>
      <c r="H43" s="1085"/>
      <c r="I43" s="1085"/>
      <c r="J43" s="1085"/>
      <c r="K43" s="1085"/>
      <c r="L43" s="1085"/>
      <c r="M43" s="1085"/>
      <c r="N43" s="1085"/>
      <c r="O43" s="1085"/>
      <c r="P43" s="1085"/>
      <c r="Q43" s="1085"/>
      <c r="R43" s="1085"/>
      <c r="S43" s="1085"/>
      <c r="T43" s="1085"/>
      <c r="U43" s="1085"/>
      <c r="V43" s="1085"/>
      <c r="W43" s="1085"/>
      <c r="X43" s="1085"/>
      <c r="Y43" s="1085"/>
      <c r="Z43" s="1085"/>
      <c r="AA43" s="1085"/>
      <c r="AB43" s="1085"/>
      <c r="AC43" s="1085"/>
      <c r="AD43" s="1085"/>
      <c r="AE43" s="1085"/>
      <c r="AF43" s="54"/>
      <c r="AG43" s="54"/>
      <c r="AH43" s="41"/>
    </row>
  </sheetData>
  <sheetProtection algorithmName="SHA-512" hashValue="Qt8aG3LkS5U3z8jsvSD8LdKd7Q5+IdyGLAfqDd9PDCD3xL08w9a9tfMKmFbdNb2Knh5t4eobQm5GJfk7WEEDSg==" saltValue="TufzQOrx4FEKy82HMOlw5g==" spinCount="100000" sheet="1" objects="1" scenarios="1"/>
  <mergeCells count="38">
    <mergeCell ref="B2:AF3"/>
    <mergeCell ref="AE19:AF19"/>
    <mergeCell ref="B42:AE43"/>
    <mergeCell ref="W1:AA1"/>
    <mergeCell ref="AB1:AG1"/>
    <mergeCell ref="G4:AB5"/>
    <mergeCell ref="H12:M14"/>
    <mergeCell ref="N12:AF12"/>
    <mergeCell ref="N13:AF13"/>
    <mergeCell ref="N14:AF14"/>
    <mergeCell ref="U7:V7"/>
    <mergeCell ref="H17:J19"/>
    <mergeCell ref="D30:F31"/>
    <mergeCell ref="G30:I30"/>
    <mergeCell ref="K30:W30"/>
    <mergeCell ref="G31:I31"/>
    <mergeCell ref="K31:W31"/>
    <mergeCell ref="D28:I29"/>
    <mergeCell ref="J28:X29"/>
    <mergeCell ref="Y25:AG25"/>
    <mergeCell ref="H15:M16"/>
    <mergeCell ref="N15:AF16"/>
    <mergeCell ref="D24:S24"/>
    <mergeCell ref="D25:I27"/>
    <mergeCell ref="J25:X25"/>
    <mergeCell ref="J26:X26"/>
    <mergeCell ref="J27:X27"/>
    <mergeCell ref="K17:M17"/>
    <mergeCell ref="O17:AE17"/>
    <mergeCell ref="K18:M19"/>
    <mergeCell ref="N18:N19"/>
    <mergeCell ref="O18:AD19"/>
    <mergeCell ref="AE18:AF18"/>
    <mergeCell ref="C9:N9"/>
    <mergeCell ref="O9:AE9"/>
    <mergeCell ref="W7:X7"/>
    <mergeCell ref="Z7:AA7"/>
    <mergeCell ref="AC7:AD7"/>
  </mergeCells>
  <phoneticPr fontId="2"/>
  <conditionalFormatting sqref="B2:AF3">
    <cfRule type="expression" dxfId="4" priority="1">
      <formula>$AI$1=1</formula>
    </cfRule>
  </conditionalFormatting>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0"/>
  <dimension ref="A1:AG46"/>
  <sheetViews>
    <sheetView workbookViewId="0"/>
  </sheetViews>
  <sheetFormatPr defaultColWidth="2.625" defaultRowHeight="16.5" customHeight="1" x14ac:dyDescent="0.15"/>
  <cols>
    <col min="1" max="16384" width="2.625" style="15"/>
  </cols>
  <sheetData>
    <row r="1" spans="1:33" ht="25.5" customHeight="1" x14ac:dyDescent="0.15">
      <c r="A1" s="25" t="s">
        <v>456</v>
      </c>
      <c r="B1" s="26"/>
      <c r="C1" s="26"/>
      <c r="D1" s="26"/>
      <c r="E1" s="26"/>
      <c r="F1" s="26"/>
      <c r="G1" s="26"/>
      <c r="H1" s="26"/>
      <c r="I1" s="26"/>
      <c r="J1" s="26"/>
      <c r="K1" s="26"/>
      <c r="L1" s="26"/>
      <c r="M1" s="26"/>
      <c r="N1" s="26"/>
      <c r="O1" s="26"/>
      <c r="P1" s="26"/>
      <c r="Q1" s="26"/>
      <c r="R1" s="26"/>
      <c r="S1" s="26"/>
      <c r="T1" s="26"/>
      <c r="U1" s="26"/>
      <c r="V1" s="26"/>
      <c r="W1" s="1046" t="s">
        <v>0</v>
      </c>
      <c r="X1" s="1105"/>
      <c r="Y1" s="1105"/>
      <c r="Z1" s="1105"/>
      <c r="AA1" s="1106"/>
      <c r="AB1" s="1049" t="str">
        <f>IF(id="","",id)</f>
        <v/>
      </c>
      <c r="AC1" s="1050"/>
      <c r="AD1" s="1050"/>
      <c r="AE1" s="1050"/>
      <c r="AF1" s="1050"/>
      <c r="AG1" s="1051"/>
    </row>
    <row r="2" spans="1:33" ht="16.5" customHeight="1" x14ac:dyDescent="0.15">
      <c r="A2" s="26"/>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row>
    <row r="3" spans="1:33" ht="6" customHeight="1" x14ac:dyDescent="0.15">
      <c r="A3" s="26"/>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row>
    <row r="4" spans="1:33" ht="24" customHeight="1" x14ac:dyDescent="0.15">
      <c r="A4" s="26"/>
      <c r="B4" s="26"/>
      <c r="C4" s="26"/>
      <c r="D4" s="26"/>
      <c r="E4" s="26"/>
      <c r="F4" s="1107" t="s">
        <v>235</v>
      </c>
      <c r="G4" s="1108"/>
      <c r="H4" s="1108"/>
      <c r="I4" s="1108"/>
      <c r="J4" s="1108"/>
      <c r="K4" s="1108"/>
      <c r="L4" s="1108"/>
      <c r="M4" s="1108"/>
      <c r="N4" s="1108"/>
      <c r="O4" s="1108"/>
      <c r="P4" s="1108"/>
      <c r="Q4" s="1108"/>
      <c r="R4" s="1108"/>
      <c r="S4" s="1108"/>
      <c r="T4" s="1108"/>
      <c r="U4" s="1108"/>
      <c r="V4" s="1108"/>
      <c r="W4" s="1108"/>
      <c r="X4" s="1108"/>
      <c r="Y4" s="1108"/>
      <c r="Z4" s="1108"/>
      <c r="AA4" s="1108"/>
      <c r="AB4" s="1108"/>
      <c r="AC4" s="26"/>
      <c r="AD4" s="26"/>
      <c r="AE4" s="26"/>
      <c r="AF4" s="26"/>
      <c r="AG4" s="26"/>
    </row>
    <row r="5" spans="1:33" ht="16.5" customHeight="1" x14ac:dyDescent="0.15">
      <c r="A5" s="26"/>
      <c r="B5" s="26"/>
      <c r="C5" s="26"/>
      <c r="D5" s="26"/>
      <c r="E5" s="26"/>
      <c r="F5" s="26"/>
      <c r="G5" s="26"/>
      <c r="H5" s="26"/>
      <c r="I5" s="26"/>
      <c r="J5" s="26"/>
      <c r="K5" s="26"/>
      <c r="L5" s="26"/>
      <c r="M5" s="57"/>
      <c r="N5" s="26"/>
      <c r="O5" s="26"/>
      <c r="P5" s="26"/>
      <c r="Q5" s="26"/>
      <c r="R5" s="26"/>
      <c r="S5" s="26"/>
      <c r="T5" s="26"/>
      <c r="U5" s="26"/>
      <c r="V5" s="26"/>
      <c r="W5" s="26"/>
      <c r="X5" s="26"/>
      <c r="Y5" s="26"/>
      <c r="Z5" s="26"/>
      <c r="AA5" s="26"/>
      <c r="AB5" s="26"/>
      <c r="AC5" s="26"/>
      <c r="AD5" s="26"/>
      <c r="AE5" s="26"/>
      <c r="AF5" s="26"/>
      <c r="AG5" s="26"/>
    </row>
    <row r="6" spans="1:33" ht="16.5" customHeight="1" x14ac:dyDescent="0.15">
      <c r="A6" s="26"/>
      <c r="B6" s="26"/>
      <c r="C6" s="26"/>
      <c r="D6" s="26"/>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row>
    <row r="7" spans="1:33" ht="16.5" customHeight="1" x14ac:dyDescent="0.15">
      <c r="A7" s="26"/>
      <c r="B7" s="26"/>
      <c r="C7" s="26"/>
      <c r="D7" s="26"/>
      <c r="E7" s="26"/>
      <c r="F7" s="26"/>
      <c r="G7" s="26"/>
      <c r="H7" s="26"/>
      <c r="I7" s="26"/>
      <c r="J7" s="26"/>
      <c r="K7" s="26"/>
      <c r="L7" s="26"/>
      <c r="M7" s="26"/>
      <c r="N7" s="26"/>
      <c r="O7" s="26"/>
      <c r="P7" s="26"/>
      <c r="Q7" s="26"/>
      <c r="R7" s="26"/>
      <c r="S7" s="26"/>
      <c r="T7" s="26"/>
      <c r="U7" s="26"/>
      <c r="V7" s="1072" t="s">
        <v>241</v>
      </c>
      <c r="W7" s="1073"/>
      <c r="X7" s="1074"/>
      <c r="Y7" s="1074"/>
      <c r="Z7" s="27" t="s">
        <v>46</v>
      </c>
      <c r="AA7" s="1074"/>
      <c r="AB7" s="1074"/>
      <c r="AC7" s="27" t="s">
        <v>50</v>
      </c>
      <c r="AD7" s="1074"/>
      <c r="AE7" s="1074"/>
      <c r="AF7" s="27" t="s">
        <v>234</v>
      </c>
      <c r="AG7" s="26"/>
    </row>
    <row r="8" spans="1:33" ht="16.5" customHeight="1" x14ac:dyDescent="0.15">
      <c r="A8" s="26"/>
      <c r="B8" s="26"/>
      <c r="C8" s="26"/>
      <c r="D8" s="26"/>
      <c r="E8" s="26"/>
      <c r="F8" s="26"/>
      <c r="G8" s="26"/>
      <c r="H8" s="26"/>
      <c r="I8" s="26"/>
      <c r="J8" s="26"/>
      <c r="K8" s="26"/>
      <c r="L8" s="26"/>
      <c r="M8" s="26"/>
      <c r="N8" s="26"/>
      <c r="O8" s="26"/>
      <c r="P8" s="26"/>
      <c r="Q8" s="26"/>
      <c r="R8" s="26"/>
      <c r="S8" s="26"/>
      <c r="T8" s="26"/>
      <c r="U8" s="26"/>
      <c r="V8" s="26"/>
      <c r="W8" s="26"/>
      <c r="X8" s="26"/>
      <c r="Y8" s="26"/>
      <c r="Z8" s="26"/>
      <c r="AA8" s="26"/>
      <c r="AB8" s="26"/>
      <c r="AC8" s="26"/>
      <c r="AD8" s="26"/>
      <c r="AE8" s="26"/>
      <c r="AF8" s="26"/>
      <c r="AG8" s="26"/>
    </row>
    <row r="9" spans="1:33" ht="16.5" customHeight="1" x14ac:dyDescent="0.15">
      <c r="A9" s="26"/>
      <c r="B9" s="26"/>
      <c r="C9" s="1020" t="s">
        <v>185</v>
      </c>
      <c r="D9" s="1109"/>
      <c r="E9" s="1109"/>
      <c r="F9" s="1109"/>
      <c r="G9" s="1109"/>
      <c r="H9" s="1109"/>
      <c r="I9" s="1109"/>
      <c r="J9" s="1109"/>
      <c r="K9" s="1109"/>
      <c r="L9" s="1109"/>
      <c r="M9" s="1109"/>
      <c r="N9" s="1109"/>
      <c r="O9" s="1076"/>
      <c r="P9" s="1110"/>
      <c r="Q9" s="1110"/>
      <c r="R9" s="1110"/>
      <c r="S9" s="1110"/>
      <c r="T9" s="1110"/>
      <c r="U9" s="1110"/>
      <c r="V9" s="1110"/>
      <c r="W9" s="1110"/>
      <c r="X9" s="1110"/>
      <c r="Y9" s="1110"/>
      <c r="Z9" s="1110"/>
      <c r="AA9" s="1110"/>
      <c r="AB9" s="1110"/>
      <c r="AC9" s="1110"/>
      <c r="AD9" s="1110"/>
      <c r="AE9" s="1110"/>
      <c r="AF9" s="1110"/>
      <c r="AG9" s="26"/>
    </row>
    <row r="10" spans="1:33" ht="16.5" customHeight="1" x14ac:dyDescent="0.15">
      <c r="A10" s="26"/>
      <c r="B10" s="26"/>
      <c r="C10" s="26"/>
      <c r="D10" s="26"/>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row>
    <row r="11" spans="1:33" ht="16.5" customHeight="1" thickBot="1" x14ac:dyDescent="0.2">
      <c r="A11" s="26"/>
      <c r="B11" s="26"/>
      <c r="C11" s="377"/>
      <c r="D11" s="377"/>
      <c r="E11" s="377"/>
      <c r="F11" s="377"/>
      <c r="G11" s="377"/>
      <c r="H11" s="377"/>
      <c r="I11" s="31" t="s">
        <v>525</v>
      </c>
      <c r="J11" s="32"/>
      <c r="K11" s="32"/>
      <c r="L11" s="32"/>
      <c r="M11" s="32"/>
      <c r="N11" s="32"/>
      <c r="O11" s="32"/>
      <c r="P11" s="32"/>
      <c r="Q11" s="32"/>
      <c r="R11" s="32"/>
      <c r="S11" s="32"/>
      <c r="T11" s="32"/>
      <c r="U11" s="32"/>
      <c r="V11" s="32"/>
      <c r="W11" s="32"/>
      <c r="X11" s="32"/>
      <c r="Y11" s="32"/>
      <c r="Z11" s="32"/>
      <c r="AA11" s="32"/>
      <c r="AB11" s="32"/>
      <c r="AC11" s="32"/>
      <c r="AD11" s="32"/>
      <c r="AE11" s="32"/>
      <c r="AF11" s="32"/>
      <c r="AG11" s="32"/>
    </row>
    <row r="12" spans="1:33" ht="18" customHeight="1" x14ac:dyDescent="0.15">
      <c r="A12" s="26"/>
      <c r="B12" s="26"/>
      <c r="C12" s="377"/>
      <c r="D12" s="377"/>
      <c r="E12" s="377"/>
      <c r="F12" s="377"/>
      <c r="G12" s="377"/>
      <c r="H12" s="381"/>
      <c r="I12" s="1028" t="s">
        <v>215</v>
      </c>
      <c r="J12" s="1028"/>
      <c r="K12" s="1028"/>
      <c r="L12" s="1028"/>
      <c r="M12" s="1028"/>
      <c r="N12" s="1029"/>
      <c r="O12" s="1017" t="str">
        <f>IF(headofficeaddress1="","入力シートに本社所在地（都道府県）を入力してください",headofficeaddress1)</f>
        <v>入力シートに本社所在地（都道府県）を入力してください</v>
      </c>
      <c r="P12" s="1018"/>
      <c r="Q12" s="1018"/>
      <c r="R12" s="1018"/>
      <c r="S12" s="1018"/>
      <c r="T12" s="1018"/>
      <c r="U12" s="1018"/>
      <c r="V12" s="1018"/>
      <c r="W12" s="1018"/>
      <c r="X12" s="1018"/>
      <c r="Y12" s="1018"/>
      <c r="Z12" s="1018"/>
      <c r="AA12" s="1018"/>
      <c r="AB12" s="1018"/>
      <c r="AC12" s="1018"/>
      <c r="AD12" s="1018"/>
      <c r="AE12" s="1018"/>
      <c r="AF12" s="1018"/>
      <c r="AG12" s="1019"/>
    </row>
    <row r="13" spans="1:33" ht="18" customHeight="1" x14ac:dyDescent="0.15">
      <c r="A13" s="26"/>
      <c r="B13" s="26"/>
      <c r="C13" s="377"/>
      <c r="D13" s="377"/>
      <c r="E13" s="377"/>
      <c r="F13" s="377"/>
      <c r="G13" s="377"/>
      <c r="H13" s="381"/>
      <c r="I13" s="1028"/>
      <c r="J13" s="1028"/>
      <c r="K13" s="1028"/>
      <c r="L13" s="1028"/>
      <c r="M13" s="1028"/>
      <c r="N13" s="1029"/>
      <c r="O13" s="1060" t="str">
        <f>IF(headofficeaddress2="","入力シートに本社所在地（市区町村　町丁字）を入力してください",headofficeaddress2)</f>
        <v>入力シートに本社所在地（市区町村　町丁字）を入力してください</v>
      </c>
      <c r="P13" s="1061"/>
      <c r="Q13" s="1061"/>
      <c r="R13" s="1061"/>
      <c r="S13" s="1061"/>
      <c r="T13" s="1061"/>
      <c r="U13" s="1061"/>
      <c r="V13" s="1061"/>
      <c r="W13" s="1061"/>
      <c r="X13" s="1061"/>
      <c r="Y13" s="1061"/>
      <c r="Z13" s="1061"/>
      <c r="AA13" s="1061"/>
      <c r="AB13" s="1061"/>
      <c r="AC13" s="1061"/>
      <c r="AD13" s="1061"/>
      <c r="AE13" s="1061"/>
      <c r="AF13" s="1061"/>
      <c r="AG13" s="1062"/>
    </row>
    <row r="14" spans="1:33" ht="18" customHeight="1" x14ac:dyDescent="0.15">
      <c r="A14" s="26"/>
      <c r="B14" s="26"/>
      <c r="C14" s="377"/>
      <c r="D14" s="377"/>
      <c r="E14" s="377"/>
      <c r="F14" s="377"/>
      <c r="G14" s="377"/>
      <c r="H14" s="381"/>
      <c r="I14" s="1064"/>
      <c r="J14" s="1064"/>
      <c r="K14" s="1064"/>
      <c r="L14" s="1064"/>
      <c r="M14" s="1064"/>
      <c r="N14" s="1065"/>
      <c r="O14" s="1060" t="str">
        <f>IF(headofficeaddress3="","入力シートに本社所在地（丁目番号）を入力してください",headofficeaddress3)</f>
        <v>入力シートに本社所在地（丁目番号）を入力してください</v>
      </c>
      <c r="P14" s="1061"/>
      <c r="Q14" s="1061"/>
      <c r="R14" s="1061"/>
      <c r="S14" s="1061"/>
      <c r="T14" s="1061"/>
      <c r="U14" s="1061"/>
      <c r="V14" s="1061"/>
      <c r="W14" s="1061"/>
      <c r="X14" s="1061"/>
      <c r="Y14" s="1061"/>
      <c r="Z14" s="1061"/>
      <c r="AA14" s="1061"/>
      <c r="AB14" s="1061"/>
      <c r="AC14" s="1061"/>
      <c r="AD14" s="1061"/>
      <c r="AE14" s="1061"/>
      <c r="AF14" s="1061"/>
      <c r="AG14" s="1062"/>
    </row>
    <row r="15" spans="1:33" ht="16.5" customHeight="1" x14ac:dyDescent="0.15">
      <c r="A15" s="26"/>
      <c r="B15" s="26"/>
      <c r="C15" s="377"/>
      <c r="D15" s="377"/>
      <c r="E15" s="377"/>
      <c r="F15" s="377"/>
      <c r="G15" s="377"/>
      <c r="H15" s="381"/>
      <c r="I15" s="1025" t="s">
        <v>453</v>
      </c>
      <c r="J15" s="1025"/>
      <c r="K15" s="1025"/>
      <c r="L15" s="1025"/>
      <c r="M15" s="1025"/>
      <c r="N15" s="1026"/>
      <c r="O15" s="1066" t="str">
        <f>IF(headofficename="","入力シートに本社（商号又は名称）を入力してください",headofficename)</f>
        <v>入力シートに本社（商号又は名称）を入力してください</v>
      </c>
      <c r="P15" s="1067"/>
      <c r="Q15" s="1067"/>
      <c r="R15" s="1067"/>
      <c r="S15" s="1067"/>
      <c r="T15" s="1067"/>
      <c r="U15" s="1067"/>
      <c r="V15" s="1067"/>
      <c r="W15" s="1067"/>
      <c r="X15" s="1067"/>
      <c r="Y15" s="1067"/>
      <c r="Z15" s="1067"/>
      <c r="AA15" s="1067"/>
      <c r="AB15" s="1067"/>
      <c r="AC15" s="1067"/>
      <c r="AD15" s="1067"/>
      <c r="AE15" s="1067"/>
      <c r="AF15" s="1067"/>
      <c r="AG15" s="1068"/>
    </row>
    <row r="16" spans="1:33" ht="16.5" customHeight="1" x14ac:dyDescent="0.15">
      <c r="A16" s="26"/>
      <c r="B16" s="26"/>
      <c r="C16" s="377"/>
      <c r="D16" s="377"/>
      <c r="E16" s="377"/>
      <c r="F16" s="377"/>
      <c r="G16" s="377"/>
      <c r="H16" s="381"/>
      <c r="I16" s="1028"/>
      <c r="J16" s="1028"/>
      <c r="K16" s="1028"/>
      <c r="L16" s="1064"/>
      <c r="M16" s="1064"/>
      <c r="N16" s="1065"/>
      <c r="O16" s="1069" t="str">
        <f>IF([0]!headofficeaddress3="","保守台帳の本店所在地（市区町村）を入力してください",[0]!headofficeaddress3)</f>
        <v>保守台帳の本店所在地（市区町村）を入力してください</v>
      </c>
      <c r="P16" s="1070"/>
      <c r="Q16" s="1070"/>
      <c r="R16" s="1070"/>
      <c r="S16" s="1070"/>
      <c r="T16" s="1070"/>
      <c r="U16" s="1070"/>
      <c r="V16" s="1070"/>
      <c r="W16" s="1070"/>
      <c r="X16" s="1070"/>
      <c r="Y16" s="1070"/>
      <c r="Z16" s="1070"/>
      <c r="AA16" s="1070"/>
      <c r="AB16" s="1070"/>
      <c r="AC16" s="1070"/>
      <c r="AD16" s="1070"/>
      <c r="AE16" s="1070"/>
      <c r="AF16" s="1070"/>
      <c r="AG16" s="1071"/>
    </row>
    <row r="17" spans="1:33" ht="25.5" customHeight="1" x14ac:dyDescent="0.15">
      <c r="A17" s="26"/>
      <c r="B17" s="26"/>
      <c r="C17" s="377"/>
      <c r="D17" s="377"/>
      <c r="E17" s="377"/>
      <c r="F17" s="377"/>
      <c r="G17" s="377"/>
      <c r="H17" s="381"/>
      <c r="I17" s="1024" t="s">
        <v>187</v>
      </c>
      <c r="J17" s="1025"/>
      <c r="K17" s="1026"/>
      <c r="L17" s="1033" t="s">
        <v>188</v>
      </c>
      <c r="M17" s="1034"/>
      <c r="N17" s="1035"/>
      <c r="O17" s="34"/>
      <c r="P17" s="1036" t="str">
        <f>IF(headofficeshokumei="","入力シートに代表者（役職名）を入力してください",headofficeshokumei)</f>
        <v>入力シートに代表者（役職名）を入力してください</v>
      </c>
      <c r="Q17" s="1036" t="s">
        <v>220</v>
      </c>
      <c r="R17" s="1036" t="s">
        <v>220</v>
      </c>
      <c r="S17" s="1036" t="s">
        <v>220</v>
      </c>
      <c r="T17" s="1036" t="s">
        <v>220</v>
      </c>
      <c r="U17" s="1036" t="s">
        <v>220</v>
      </c>
      <c r="V17" s="1036" t="s">
        <v>220</v>
      </c>
      <c r="W17" s="1036" t="s">
        <v>220</v>
      </c>
      <c r="X17" s="1036" t="s">
        <v>220</v>
      </c>
      <c r="Y17" s="1036" t="s">
        <v>220</v>
      </c>
      <c r="Z17" s="1036" t="s">
        <v>220</v>
      </c>
      <c r="AA17" s="1036" t="s">
        <v>220</v>
      </c>
      <c r="AB17" s="1036" t="s">
        <v>220</v>
      </c>
      <c r="AC17" s="1036" t="s">
        <v>220</v>
      </c>
      <c r="AD17" s="1036" t="s">
        <v>220</v>
      </c>
      <c r="AE17" s="1036" t="s">
        <v>220</v>
      </c>
      <c r="AF17" s="1037" t="s">
        <v>220</v>
      </c>
      <c r="AG17" s="35"/>
    </row>
    <row r="18" spans="1:33" ht="25.5" customHeight="1" x14ac:dyDescent="0.15">
      <c r="A18" s="26"/>
      <c r="B18" s="26"/>
      <c r="C18" s="377"/>
      <c r="D18" s="377"/>
      <c r="E18" s="377"/>
      <c r="F18" s="377"/>
      <c r="G18" s="377"/>
      <c r="H18" s="381"/>
      <c r="I18" s="1027"/>
      <c r="J18" s="1028"/>
      <c r="K18" s="1029"/>
      <c r="L18" s="1038" t="s">
        <v>189</v>
      </c>
      <c r="M18" s="1028"/>
      <c r="N18" s="1029"/>
      <c r="O18" s="1056"/>
      <c r="P18" s="1058" t="str">
        <f>IF(headofficedaihyouname="","入力シートに代表者（氏名）を入力してください",headofficedaihyouname)</f>
        <v>入力シートに代表者（氏名）を入力してください</v>
      </c>
      <c r="Q18" s="1058"/>
      <c r="R18" s="1058"/>
      <c r="S18" s="1058"/>
      <c r="T18" s="1058"/>
      <c r="U18" s="1058"/>
      <c r="V18" s="1058"/>
      <c r="W18" s="1058"/>
      <c r="X18" s="1058"/>
      <c r="Y18" s="1058"/>
      <c r="Z18" s="1058"/>
      <c r="AA18" s="1058"/>
      <c r="AB18" s="1058"/>
      <c r="AC18" s="1058"/>
      <c r="AD18" s="1058"/>
      <c r="AE18" s="1058"/>
      <c r="AF18" s="1041" t="s">
        <v>190</v>
      </c>
      <c r="AG18" s="1042"/>
    </row>
    <row r="19" spans="1:33" ht="12" customHeight="1" thickBot="1" x14ac:dyDescent="0.2">
      <c r="A19" s="26"/>
      <c r="B19" s="26"/>
      <c r="C19" s="377"/>
      <c r="D19" s="377"/>
      <c r="E19" s="377"/>
      <c r="F19" s="377"/>
      <c r="G19" s="377"/>
      <c r="H19" s="381"/>
      <c r="I19" s="1030"/>
      <c r="J19" s="1031"/>
      <c r="K19" s="1032"/>
      <c r="L19" s="1039"/>
      <c r="M19" s="1031"/>
      <c r="N19" s="1032"/>
      <c r="O19" s="1057"/>
      <c r="P19" s="1059"/>
      <c r="Q19" s="1059"/>
      <c r="R19" s="1059"/>
      <c r="S19" s="1059"/>
      <c r="T19" s="1059"/>
      <c r="U19" s="1059"/>
      <c r="V19" s="1059"/>
      <c r="W19" s="1059"/>
      <c r="X19" s="1059"/>
      <c r="Y19" s="1059"/>
      <c r="Z19" s="1059"/>
      <c r="AA19" s="1059"/>
      <c r="AB19" s="1059"/>
      <c r="AC19" s="1059"/>
      <c r="AD19" s="1059"/>
      <c r="AE19" s="1059"/>
      <c r="AF19" s="1043" t="s">
        <v>191</v>
      </c>
      <c r="AG19" s="1044"/>
    </row>
    <row r="20" spans="1:33" ht="16.5" customHeight="1" x14ac:dyDescent="0.15">
      <c r="A20" s="26"/>
      <c r="B20" s="26"/>
      <c r="C20" s="377"/>
      <c r="D20" s="377"/>
      <c r="E20" s="377"/>
      <c r="F20" s="377"/>
      <c r="G20" s="377"/>
      <c r="H20" s="377"/>
      <c r="I20" s="377"/>
      <c r="J20" s="377"/>
      <c r="K20" s="377"/>
      <c r="L20" s="377"/>
      <c r="M20" s="377"/>
      <c r="N20" s="377"/>
      <c r="O20" s="377"/>
      <c r="P20" s="377"/>
      <c r="Q20" s="377"/>
      <c r="R20" s="377"/>
      <c r="S20" s="377"/>
      <c r="T20" s="377"/>
      <c r="U20" s="377"/>
      <c r="V20" s="377"/>
      <c r="W20" s="377"/>
      <c r="X20" s="377"/>
      <c r="Y20" s="377"/>
      <c r="Z20" s="377"/>
      <c r="AA20" s="377"/>
      <c r="AB20" s="377"/>
      <c r="AC20" s="377"/>
      <c r="AD20" s="377"/>
      <c r="AE20" s="58"/>
      <c r="AF20" s="58"/>
      <c r="AG20" s="389"/>
    </row>
    <row r="21" spans="1:33" ht="18" customHeight="1" x14ac:dyDescent="0.15">
      <c r="A21" s="26"/>
      <c r="B21" s="26"/>
      <c r="C21" s="1094" t="s">
        <v>336</v>
      </c>
      <c r="D21" s="1095"/>
      <c r="E21" s="1095"/>
      <c r="F21" s="1095"/>
      <c r="G21" s="1095"/>
      <c r="H21" s="1095"/>
      <c r="I21" s="1095"/>
      <c r="J21" s="1095"/>
      <c r="K21" s="1095"/>
      <c r="L21" s="1095"/>
      <c r="M21" s="1095"/>
      <c r="N21" s="1095"/>
      <c r="O21" s="1095"/>
      <c r="P21" s="1095"/>
      <c r="Q21" s="1095"/>
      <c r="R21" s="1095"/>
      <c r="S21" s="1095"/>
      <c r="T21" s="1095"/>
      <c r="U21" s="1095"/>
      <c r="V21" s="1095"/>
      <c r="W21" s="1095"/>
      <c r="X21" s="1095"/>
      <c r="Y21" s="1095"/>
      <c r="Z21" s="1095"/>
      <c r="AA21" s="1095"/>
      <c r="AB21" s="1095"/>
      <c r="AC21" s="1095"/>
      <c r="AD21" s="1095"/>
      <c r="AE21" s="1095"/>
      <c r="AF21" s="390"/>
      <c r="AG21" s="377"/>
    </row>
    <row r="22" spans="1:33" ht="18" customHeight="1" x14ac:dyDescent="0.15">
      <c r="A22" s="26"/>
      <c r="B22" s="26"/>
      <c r="C22" s="1095"/>
      <c r="D22" s="1095"/>
      <c r="E22" s="1095"/>
      <c r="F22" s="1095"/>
      <c r="G22" s="1095"/>
      <c r="H22" s="1095"/>
      <c r="I22" s="1095"/>
      <c r="J22" s="1095"/>
      <c r="K22" s="1095"/>
      <c r="L22" s="1095"/>
      <c r="M22" s="1095"/>
      <c r="N22" s="1095"/>
      <c r="O22" s="1095"/>
      <c r="P22" s="1095"/>
      <c r="Q22" s="1095"/>
      <c r="R22" s="1095"/>
      <c r="S22" s="1095"/>
      <c r="T22" s="1095"/>
      <c r="U22" s="1095"/>
      <c r="V22" s="1095"/>
      <c r="W22" s="1095"/>
      <c r="X22" s="1095"/>
      <c r="Y22" s="1095"/>
      <c r="Z22" s="1095"/>
      <c r="AA22" s="1095"/>
      <c r="AB22" s="1095"/>
      <c r="AC22" s="1095"/>
      <c r="AD22" s="1095"/>
      <c r="AE22" s="1095"/>
      <c r="AF22" s="364"/>
      <c r="AG22" s="377"/>
    </row>
    <row r="23" spans="1:33" ht="18" customHeight="1" x14ac:dyDescent="0.15">
      <c r="A23" s="26"/>
      <c r="B23" s="26"/>
      <c r="C23" s="1095"/>
      <c r="D23" s="1095"/>
      <c r="E23" s="1095"/>
      <c r="F23" s="1095"/>
      <c r="G23" s="1095"/>
      <c r="H23" s="1095"/>
      <c r="I23" s="1095"/>
      <c r="J23" s="1095"/>
      <c r="K23" s="1095"/>
      <c r="L23" s="1095"/>
      <c r="M23" s="1095"/>
      <c r="N23" s="1095"/>
      <c r="O23" s="1095"/>
      <c r="P23" s="1095"/>
      <c r="Q23" s="1095"/>
      <c r="R23" s="1095"/>
      <c r="S23" s="1095"/>
      <c r="T23" s="1095"/>
      <c r="U23" s="1095"/>
      <c r="V23" s="1095"/>
      <c r="W23" s="1095"/>
      <c r="X23" s="1095"/>
      <c r="Y23" s="1095"/>
      <c r="Z23" s="1095"/>
      <c r="AA23" s="1095"/>
      <c r="AB23" s="1095"/>
      <c r="AC23" s="1095"/>
      <c r="AD23" s="1095"/>
      <c r="AE23" s="1095"/>
      <c r="AF23" s="364"/>
      <c r="AG23" s="377"/>
    </row>
    <row r="24" spans="1:33" ht="18" customHeight="1" x14ac:dyDescent="0.15">
      <c r="A24" s="26"/>
      <c r="B24" s="26"/>
      <c r="C24" s="1095"/>
      <c r="D24" s="1095"/>
      <c r="E24" s="1095"/>
      <c r="F24" s="1095"/>
      <c r="G24" s="1095"/>
      <c r="H24" s="1095"/>
      <c r="I24" s="1095"/>
      <c r="J24" s="1095"/>
      <c r="K24" s="1095"/>
      <c r="L24" s="1095"/>
      <c r="M24" s="1095"/>
      <c r="N24" s="1095"/>
      <c r="O24" s="1095"/>
      <c r="P24" s="1095"/>
      <c r="Q24" s="1095"/>
      <c r="R24" s="1095"/>
      <c r="S24" s="1095"/>
      <c r="T24" s="1095"/>
      <c r="U24" s="1095"/>
      <c r="V24" s="1095"/>
      <c r="W24" s="1095"/>
      <c r="X24" s="1095"/>
      <c r="Y24" s="1095"/>
      <c r="Z24" s="1095"/>
      <c r="AA24" s="1095"/>
      <c r="AB24" s="1095"/>
      <c r="AC24" s="1095"/>
      <c r="AD24" s="1095"/>
      <c r="AE24" s="1095"/>
      <c r="AF24" s="364"/>
      <c r="AG24" s="377"/>
    </row>
    <row r="25" spans="1:33" ht="18" customHeight="1" x14ac:dyDescent="0.15">
      <c r="A25" s="26"/>
      <c r="B25" s="26"/>
      <c r="C25" s="1095"/>
      <c r="D25" s="1095"/>
      <c r="E25" s="1095"/>
      <c r="F25" s="1095"/>
      <c r="G25" s="1095"/>
      <c r="H25" s="1095"/>
      <c r="I25" s="1095"/>
      <c r="J25" s="1095"/>
      <c r="K25" s="1095"/>
      <c r="L25" s="1095"/>
      <c r="M25" s="1095"/>
      <c r="N25" s="1095"/>
      <c r="O25" s="1095"/>
      <c r="P25" s="1095"/>
      <c r="Q25" s="1095"/>
      <c r="R25" s="1095"/>
      <c r="S25" s="1095"/>
      <c r="T25" s="1095"/>
      <c r="U25" s="1095"/>
      <c r="V25" s="1095"/>
      <c r="W25" s="1095"/>
      <c r="X25" s="1095"/>
      <c r="Y25" s="1095"/>
      <c r="Z25" s="1095"/>
      <c r="AA25" s="1095"/>
      <c r="AB25" s="1095"/>
      <c r="AC25" s="1095"/>
      <c r="AD25" s="1095"/>
      <c r="AE25" s="1095"/>
      <c r="AF25" s="364"/>
      <c r="AG25" s="377"/>
    </row>
    <row r="26" spans="1:33" ht="18" customHeight="1" x14ac:dyDescent="0.15">
      <c r="A26" s="26"/>
      <c r="B26" s="26"/>
      <c r="C26" s="1095"/>
      <c r="D26" s="1095"/>
      <c r="E26" s="1095"/>
      <c r="F26" s="1095"/>
      <c r="G26" s="1095"/>
      <c r="H26" s="1095"/>
      <c r="I26" s="1095"/>
      <c r="J26" s="1095"/>
      <c r="K26" s="1095"/>
      <c r="L26" s="1095"/>
      <c r="M26" s="1095"/>
      <c r="N26" s="1095"/>
      <c r="O26" s="1095"/>
      <c r="P26" s="1095"/>
      <c r="Q26" s="1095"/>
      <c r="R26" s="1095"/>
      <c r="S26" s="1095"/>
      <c r="T26" s="1095"/>
      <c r="U26" s="1095"/>
      <c r="V26" s="1095"/>
      <c r="W26" s="1095"/>
      <c r="X26" s="1095"/>
      <c r="Y26" s="1095"/>
      <c r="Z26" s="1095"/>
      <c r="AA26" s="1095"/>
      <c r="AB26" s="1095"/>
      <c r="AC26" s="1095"/>
      <c r="AD26" s="1095"/>
      <c r="AE26" s="1095"/>
      <c r="AF26" s="364"/>
      <c r="AG26" s="377"/>
    </row>
    <row r="27" spans="1:33" ht="18" customHeight="1" x14ac:dyDescent="0.15">
      <c r="A27" s="26"/>
      <c r="B27" s="26"/>
      <c r="C27" s="1095"/>
      <c r="D27" s="1095"/>
      <c r="E27" s="1095"/>
      <c r="F27" s="1095"/>
      <c r="G27" s="1095"/>
      <c r="H27" s="1095"/>
      <c r="I27" s="1095"/>
      <c r="J27" s="1095"/>
      <c r="K27" s="1095"/>
      <c r="L27" s="1095"/>
      <c r="M27" s="1095"/>
      <c r="N27" s="1095"/>
      <c r="O27" s="1095"/>
      <c r="P27" s="1095"/>
      <c r="Q27" s="1095"/>
      <c r="R27" s="1095"/>
      <c r="S27" s="1095"/>
      <c r="T27" s="1095"/>
      <c r="U27" s="1095"/>
      <c r="V27" s="1095"/>
      <c r="W27" s="1095"/>
      <c r="X27" s="1095"/>
      <c r="Y27" s="1095"/>
      <c r="Z27" s="1095"/>
      <c r="AA27" s="1095"/>
      <c r="AB27" s="1095"/>
      <c r="AC27" s="1095"/>
      <c r="AD27" s="1095"/>
      <c r="AE27" s="1095"/>
      <c r="AF27" s="377"/>
      <c r="AG27" s="377"/>
    </row>
    <row r="28" spans="1:33" ht="18" customHeight="1" x14ac:dyDescent="0.15">
      <c r="A28" s="26"/>
      <c r="B28" s="26"/>
      <c r="C28" s="1095"/>
      <c r="D28" s="1095"/>
      <c r="E28" s="1095"/>
      <c r="F28" s="1095"/>
      <c r="G28" s="1095"/>
      <c r="H28" s="1095"/>
      <c r="I28" s="1095"/>
      <c r="J28" s="1095"/>
      <c r="K28" s="1095"/>
      <c r="L28" s="1095"/>
      <c r="M28" s="1095"/>
      <c r="N28" s="1095"/>
      <c r="O28" s="1095"/>
      <c r="P28" s="1095"/>
      <c r="Q28" s="1095"/>
      <c r="R28" s="1095"/>
      <c r="S28" s="1095"/>
      <c r="T28" s="1095"/>
      <c r="U28" s="1095"/>
      <c r="V28" s="1095"/>
      <c r="W28" s="1095"/>
      <c r="X28" s="1095"/>
      <c r="Y28" s="1095"/>
      <c r="Z28" s="1095"/>
      <c r="AA28" s="1095"/>
      <c r="AB28" s="1095"/>
      <c r="AC28" s="1095"/>
      <c r="AD28" s="1095"/>
      <c r="AE28" s="1095"/>
      <c r="AF28" s="377"/>
      <c r="AG28" s="377"/>
    </row>
    <row r="29" spans="1:33" ht="18" customHeight="1" x14ac:dyDescent="0.15">
      <c r="A29" s="26"/>
      <c r="B29" s="26"/>
      <c r="C29" s="1095"/>
      <c r="D29" s="1095"/>
      <c r="E29" s="1095"/>
      <c r="F29" s="1095"/>
      <c r="G29" s="1095"/>
      <c r="H29" s="1095"/>
      <c r="I29" s="1095"/>
      <c r="J29" s="1095"/>
      <c r="K29" s="1095"/>
      <c r="L29" s="1095"/>
      <c r="M29" s="1095"/>
      <c r="N29" s="1095"/>
      <c r="O29" s="1095"/>
      <c r="P29" s="1095"/>
      <c r="Q29" s="1095"/>
      <c r="R29" s="1095"/>
      <c r="S29" s="1095"/>
      <c r="T29" s="1095"/>
      <c r="U29" s="1095"/>
      <c r="V29" s="1095"/>
      <c r="W29" s="1095"/>
      <c r="X29" s="1095"/>
      <c r="Y29" s="1095"/>
      <c r="Z29" s="1095"/>
      <c r="AA29" s="1095"/>
      <c r="AB29" s="1095"/>
      <c r="AC29" s="1095"/>
      <c r="AD29" s="1095"/>
      <c r="AE29" s="1095"/>
      <c r="AF29" s="377"/>
      <c r="AG29" s="377"/>
    </row>
    <row r="30" spans="1:33" ht="18" customHeight="1" x14ac:dyDescent="0.15">
      <c r="A30" s="26"/>
      <c r="B30" s="26"/>
      <c r="C30" s="1095"/>
      <c r="D30" s="1095"/>
      <c r="E30" s="1095"/>
      <c r="F30" s="1095"/>
      <c r="G30" s="1095"/>
      <c r="H30" s="1095"/>
      <c r="I30" s="1095"/>
      <c r="J30" s="1095"/>
      <c r="K30" s="1095"/>
      <c r="L30" s="1095"/>
      <c r="M30" s="1095"/>
      <c r="N30" s="1095"/>
      <c r="O30" s="1095"/>
      <c r="P30" s="1095"/>
      <c r="Q30" s="1095"/>
      <c r="R30" s="1095"/>
      <c r="S30" s="1095"/>
      <c r="T30" s="1095"/>
      <c r="U30" s="1095"/>
      <c r="V30" s="1095"/>
      <c r="W30" s="1095"/>
      <c r="X30" s="1095"/>
      <c r="Y30" s="1095"/>
      <c r="Z30" s="1095"/>
      <c r="AA30" s="1095"/>
      <c r="AB30" s="1095"/>
      <c r="AC30" s="1095"/>
      <c r="AD30" s="1095"/>
      <c r="AE30" s="1095"/>
      <c r="AF30" s="377"/>
      <c r="AG30" s="377"/>
    </row>
    <row r="31" spans="1:33" ht="16.5" customHeight="1" x14ac:dyDescent="0.15">
      <c r="A31" s="26"/>
      <c r="B31" s="26"/>
      <c r="C31" s="59"/>
      <c r="D31" s="59"/>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26"/>
      <c r="AG31" s="26"/>
    </row>
    <row r="32" spans="1:33" ht="16.5" customHeight="1" x14ac:dyDescent="0.15">
      <c r="A32" s="26"/>
      <c r="B32" s="26"/>
      <c r="C32" s="26" t="s">
        <v>236</v>
      </c>
      <c r="D32" s="26"/>
      <c r="E32" s="26"/>
      <c r="F32" s="26"/>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row>
    <row r="33" spans="1:33" ht="16.5" customHeight="1" x14ac:dyDescent="0.15">
      <c r="A33" s="26"/>
      <c r="B33" s="26"/>
      <c r="C33" s="1096" t="s">
        <v>337</v>
      </c>
      <c r="D33" s="1097"/>
      <c r="E33" s="1097"/>
      <c r="F33" s="1097"/>
      <c r="G33" s="1097"/>
      <c r="H33" s="1097"/>
      <c r="I33" s="1097"/>
      <c r="J33" s="1097"/>
      <c r="K33" s="1097"/>
      <c r="L33" s="1097"/>
      <c r="M33" s="1097"/>
      <c r="N33" s="1097"/>
      <c r="O33" s="1097"/>
      <c r="P33" s="1097"/>
      <c r="Q33" s="1097"/>
      <c r="R33" s="1097"/>
      <c r="S33" s="1097"/>
      <c r="T33" s="1097"/>
      <c r="U33" s="1097"/>
      <c r="V33" s="1097"/>
      <c r="W33" s="1097"/>
      <c r="X33" s="1097"/>
      <c r="Y33" s="1097"/>
      <c r="Z33" s="1097"/>
      <c r="AA33" s="1097"/>
      <c r="AB33" s="1097"/>
      <c r="AC33" s="1097"/>
      <c r="AD33" s="1097"/>
      <c r="AE33" s="1098"/>
      <c r="AF33" s="26"/>
      <c r="AG33" s="26"/>
    </row>
    <row r="34" spans="1:33" ht="16.5" customHeight="1" x14ac:dyDescent="0.15">
      <c r="A34" s="26"/>
      <c r="B34" s="26"/>
      <c r="C34" s="1099"/>
      <c r="D34" s="1100"/>
      <c r="E34" s="1100"/>
      <c r="F34" s="1100"/>
      <c r="G34" s="1100"/>
      <c r="H34" s="1100"/>
      <c r="I34" s="1100"/>
      <c r="J34" s="1100"/>
      <c r="K34" s="1100"/>
      <c r="L34" s="1100"/>
      <c r="M34" s="1100"/>
      <c r="N34" s="1100"/>
      <c r="O34" s="1100"/>
      <c r="P34" s="1100"/>
      <c r="Q34" s="1100"/>
      <c r="R34" s="1100"/>
      <c r="S34" s="1100"/>
      <c r="T34" s="1100"/>
      <c r="U34" s="1100"/>
      <c r="V34" s="1100"/>
      <c r="W34" s="1100"/>
      <c r="X34" s="1100"/>
      <c r="Y34" s="1100"/>
      <c r="Z34" s="1100"/>
      <c r="AA34" s="1100"/>
      <c r="AB34" s="1100"/>
      <c r="AC34" s="1100"/>
      <c r="AD34" s="1100"/>
      <c r="AE34" s="1101"/>
      <c r="AF34" s="26"/>
      <c r="AG34" s="26"/>
    </row>
    <row r="35" spans="1:33" ht="16.5" customHeight="1" x14ac:dyDescent="0.15">
      <c r="A35" s="26"/>
      <c r="B35" s="26"/>
      <c r="C35" s="1099"/>
      <c r="D35" s="1100"/>
      <c r="E35" s="1100"/>
      <c r="F35" s="1100"/>
      <c r="G35" s="1100"/>
      <c r="H35" s="1100"/>
      <c r="I35" s="1100"/>
      <c r="J35" s="1100"/>
      <c r="K35" s="1100"/>
      <c r="L35" s="1100"/>
      <c r="M35" s="1100"/>
      <c r="N35" s="1100"/>
      <c r="O35" s="1100"/>
      <c r="P35" s="1100"/>
      <c r="Q35" s="1100"/>
      <c r="R35" s="1100"/>
      <c r="S35" s="1100"/>
      <c r="T35" s="1100"/>
      <c r="U35" s="1100"/>
      <c r="V35" s="1100"/>
      <c r="W35" s="1100"/>
      <c r="X35" s="1100"/>
      <c r="Y35" s="1100"/>
      <c r="Z35" s="1100"/>
      <c r="AA35" s="1100"/>
      <c r="AB35" s="1100"/>
      <c r="AC35" s="1100"/>
      <c r="AD35" s="1100"/>
      <c r="AE35" s="1101"/>
      <c r="AF35" s="26"/>
      <c r="AG35" s="26"/>
    </row>
    <row r="36" spans="1:33" ht="16.5" customHeight="1" x14ac:dyDescent="0.15">
      <c r="A36" s="26"/>
      <c r="B36" s="26"/>
      <c r="C36" s="1099"/>
      <c r="D36" s="1100"/>
      <c r="E36" s="1100"/>
      <c r="F36" s="1100"/>
      <c r="G36" s="1100"/>
      <c r="H36" s="1100"/>
      <c r="I36" s="1100"/>
      <c r="J36" s="1100"/>
      <c r="K36" s="1100"/>
      <c r="L36" s="1100"/>
      <c r="M36" s="1100"/>
      <c r="N36" s="1100"/>
      <c r="O36" s="1100"/>
      <c r="P36" s="1100"/>
      <c r="Q36" s="1100"/>
      <c r="R36" s="1100"/>
      <c r="S36" s="1100"/>
      <c r="T36" s="1100"/>
      <c r="U36" s="1100"/>
      <c r="V36" s="1100"/>
      <c r="W36" s="1100"/>
      <c r="X36" s="1100"/>
      <c r="Y36" s="1100"/>
      <c r="Z36" s="1100"/>
      <c r="AA36" s="1100"/>
      <c r="AB36" s="1100"/>
      <c r="AC36" s="1100"/>
      <c r="AD36" s="1100"/>
      <c r="AE36" s="1101"/>
      <c r="AF36" s="26"/>
      <c r="AG36" s="26"/>
    </row>
    <row r="37" spans="1:33" ht="16.5" customHeight="1" x14ac:dyDescent="0.15">
      <c r="A37" s="26"/>
      <c r="B37" s="26"/>
      <c r="C37" s="1099"/>
      <c r="D37" s="1100"/>
      <c r="E37" s="1100"/>
      <c r="F37" s="1100"/>
      <c r="G37" s="1100"/>
      <c r="H37" s="1100"/>
      <c r="I37" s="1100"/>
      <c r="J37" s="1100"/>
      <c r="K37" s="1100"/>
      <c r="L37" s="1100"/>
      <c r="M37" s="1100"/>
      <c r="N37" s="1100"/>
      <c r="O37" s="1100"/>
      <c r="P37" s="1100"/>
      <c r="Q37" s="1100"/>
      <c r="R37" s="1100"/>
      <c r="S37" s="1100"/>
      <c r="T37" s="1100"/>
      <c r="U37" s="1100"/>
      <c r="V37" s="1100"/>
      <c r="W37" s="1100"/>
      <c r="X37" s="1100"/>
      <c r="Y37" s="1100"/>
      <c r="Z37" s="1100"/>
      <c r="AA37" s="1100"/>
      <c r="AB37" s="1100"/>
      <c r="AC37" s="1100"/>
      <c r="AD37" s="1100"/>
      <c r="AE37" s="1101"/>
      <c r="AF37" s="26"/>
      <c r="AG37" s="26"/>
    </row>
    <row r="38" spans="1:33" ht="16.5" customHeight="1" x14ac:dyDescent="0.15">
      <c r="A38" s="26"/>
      <c r="B38" s="26"/>
      <c r="C38" s="1099"/>
      <c r="D38" s="1100"/>
      <c r="E38" s="1100"/>
      <c r="F38" s="1100"/>
      <c r="G38" s="1100"/>
      <c r="H38" s="1100"/>
      <c r="I38" s="1100"/>
      <c r="J38" s="1100"/>
      <c r="K38" s="1100"/>
      <c r="L38" s="1100"/>
      <c r="M38" s="1100"/>
      <c r="N38" s="1100"/>
      <c r="O38" s="1100"/>
      <c r="P38" s="1100"/>
      <c r="Q38" s="1100"/>
      <c r="R38" s="1100"/>
      <c r="S38" s="1100"/>
      <c r="T38" s="1100"/>
      <c r="U38" s="1100"/>
      <c r="V38" s="1100"/>
      <c r="W38" s="1100"/>
      <c r="X38" s="1100"/>
      <c r="Y38" s="1100"/>
      <c r="Z38" s="1100"/>
      <c r="AA38" s="1100"/>
      <c r="AB38" s="1100"/>
      <c r="AC38" s="1100"/>
      <c r="AD38" s="1100"/>
      <c r="AE38" s="1101"/>
      <c r="AF38" s="26"/>
      <c r="AG38" s="26"/>
    </row>
    <row r="39" spans="1:33" ht="16.5" customHeight="1" x14ac:dyDescent="0.15">
      <c r="A39" s="26"/>
      <c r="B39" s="26"/>
      <c r="C39" s="1099"/>
      <c r="D39" s="1100"/>
      <c r="E39" s="1100"/>
      <c r="F39" s="1100"/>
      <c r="G39" s="1100"/>
      <c r="H39" s="1100"/>
      <c r="I39" s="1100"/>
      <c r="J39" s="1100"/>
      <c r="K39" s="1100"/>
      <c r="L39" s="1100"/>
      <c r="M39" s="1100"/>
      <c r="N39" s="1100"/>
      <c r="O39" s="1100"/>
      <c r="P39" s="1100"/>
      <c r="Q39" s="1100"/>
      <c r="R39" s="1100"/>
      <c r="S39" s="1100"/>
      <c r="T39" s="1100"/>
      <c r="U39" s="1100"/>
      <c r="V39" s="1100"/>
      <c r="W39" s="1100"/>
      <c r="X39" s="1100"/>
      <c r="Y39" s="1100"/>
      <c r="Z39" s="1100"/>
      <c r="AA39" s="1100"/>
      <c r="AB39" s="1100"/>
      <c r="AC39" s="1100"/>
      <c r="AD39" s="1100"/>
      <c r="AE39" s="1101"/>
      <c r="AF39" s="26"/>
      <c r="AG39" s="26"/>
    </row>
    <row r="40" spans="1:33" ht="16.5" customHeight="1" x14ac:dyDescent="0.15">
      <c r="A40" s="26"/>
      <c r="B40" s="26"/>
      <c r="C40" s="1099"/>
      <c r="D40" s="1100"/>
      <c r="E40" s="1100"/>
      <c r="F40" s="1100"/>
      <c r="G40" s="1100"/>
      <c r="H40" s="1100"/>
      <c r="I40" s="1100"/>
      <c r="J40" s="1100"/>
      <c r="K40" s="1100"/>
      <c r="L40" s="1100"/>
      <c r="M40" s="1100"/>
      <c r="N40" s="1100"/>
      <c r="O40" s="1100"/>
      <c r="P40" s="1100"/>
      <c r="Q40" s="1100"/>
      <c r="R40" s="1100"/>
      <c r="S40" s="1100"/>
      <c r="T40" s="1100"/>
      <c r="U40" s="1100"/>
      <c r="V40" s="1100"/>
      <c r="W40" s="1100"/>
      <c r="X40" s="1100"/>
      <c r="Y40" s="1100"/>
      <c r="Z40" s="1100"/>
      <c r="AA40" s="1100"/>
      <c r="AB40" s="1100"/>
      <c r="AC40" s="1100"/>
      <c r="AD40" s="1100"/>
      <c r="AE40" s="1101"/>
      <c r="AF40" s="26"/>
      <c r="AG40" s="26"/>
    </row>
    <row r="41" spans="1:33" ht="16.5" customHeight="1" x14ac:dyDescent="0.15">
      <c r="A41" s="26"/>
      <c r="B41" s="26"/>
      <c r="C41" s="1099"/>
      <c r="D41" s="1100"/>
      <c r="E41" s="1100"/>
      <c r="F41" s="1100"/>
      <c r="G41" s="1100"/>
      <c r="H41" s="1100"/>
      <c r="I41" s="1100"/>
      <c r="J41" s="1100"/>
      <c r="K41" s="1100"/>
      <c r="L41" s="1100"/>
      <c r="M41" s="1100"/>
      <c r="N41" s="1100"/>
      <c r="O41" s="1100"/>
      <c r="P41" s="1100"/>
      <c r="Q41" s="1100"/>
      <c r="R41" s="1100"/>
      <c r="S41" s="1100"/>
      <c r="T41" s="1100"/>
      <c r="U41" s="1100"/>
      <c r="V41" s="1100"/>
      <c r="W41" s="1100"/>
      <c r="X41" s="1100"/>
      <c r="Y41" s="1100"/>
      <c r="Z41" s="1100"/>
      <c r="AA41" s="1100"/>
      <c r="AB41" s="1100"/>
      <c r="AC41" s="1100"/>
      <c r="AD41" s="1100"/>
      <c r="AE41" s="1101"/>
      <c r="AF41" s="26"/>
      <c r="AG41" s="26"/>
    </row>
    <row r="42" spans="1:33" ht="16.5" customHeight="1" x14ac:dyDescent="0.15">
      <c r="A42" s="26"/>
      <c r="B42" s="26"/>
      <c r="C42" s="1099"/>
      <c r="D42" s="1100"/>
      <c r="E42" s="1100"/>
      <c r="F42" s="1100"/>
      <c r="G42" s="1100"/>
      <c r="H42" s="1100"/>
      <c r="I42" s="1100"/>
      <c r="J42" s="1100"/>
      <c r="K42" s="1100"/>
      <c r="L42" s="1100"/>
      <c r="M42" s="1100"/>
      <c r="N42" s="1100"/>
      <c r="O42" s="1100"/>
      <c r="P42" s="1100"/>
      <c r="Q42" s="1100"/>
      <c r="R42" s="1100"/>
      <c r="S42" s="1100"/>
      <c r="T42" s="1100"/>
      <c r="U42" s="1100"/>
      <c r="V42" s="1100"/>
      <c r="W42" s="1100"/>
      <c r="X42" s="1100"/>
      <c r="Y42" s="1100"/>
      <c r="Z42" s="1100"/>
      <c r="AA42" s="1100"/>
      <c r="AB42" s="1100"/>
      <c r="AC42" s="1100"/>
      <c r="AD42" s="1100"/>
      <c r="AE42" s="1101"/>
      <c r="AF42" s="26"/>
      <c r="AG42" s="26"/>
    </row>
    <row r="43" spans="1:33" ht="16.5" customHeight="1" x14ac:dyDescent="0.15">
      <c r="A43" s="26"/>
      <c r="B43" s="26"/>
      <c r="C43" s="1099"/>
      <c r="D43" s="1100"/>
      <c r="E43" s="1100"/>
      <c r="F43" s="1100"/>
      <c r="G43" s="1100"/>
      <c r="H43" s="1100"/>
      <c r="I43" s="1100"/>
      <c r="J43" s="1100"/>
      <c r="K43" s="1100"/>
      <c r="L43" s="1100"/>
      <c r="M43" s="1100"/>
      <c r="N43" s="1100"/>
      <c r="O43" s="1100"/>
      <c r="P43" s="1100"/>
      <c r="Q43" s="1100"/>
      <c r="R43" s="1100"/>
      <c r="S43" s="1100"/>
      <c r="T43" s="1100"/>
      <c r="U43" s="1100"/>
      <c r="V43" s="1100"/>
      <c r="W43" s="1100"/>
      <c r="X43" s="1100"/>
      <c r="Y43" s="1100"/>
      <c r="Z43" s="1100"/>
      <c r="AA43" s="1100"/>
      <c r="AB43" s="1100"/>
      <c r="AC43" s="1100"/>
      <c r="AD43" s="1100"/>
      <c r="AE43" s="1101"/>
      <c r="AF43" s="26"/>
      <c r="AG43" s="26"/>
    </row>
    <row r="44" spans="1:33" ht="16.5" customHeight="1" x14ac:dyDescent="0.15">
      <c r="A44" s="26"/>
      <c r="B44" s="26"/>
      <c r="C44" s="1099"/>
      <c r="D44" s="1100"/>
      <c r="E44" s="1100"/>
      <c r="F44" s="1100"/>
      <c r="G44" s="1100"/>
      <c r="H44" s="1100"/>
      <c r="I44" s="1100"/>
      <c r="J44" s="1100"/>
      <c r="K44" s="1100"/>
      <c r="L44" s="1100"/>
      <c r="M44" s="1100"/>
      <c r="N44" s="1100"/>
      <c r="O44" s="1100"/>
      <c r="P44" s="1100"/>
      <c r="Q44" s="1100"/>
      <c r="R44" s="1100"/>
      <c r="S44" s="1100"/>
      <c r="T44" s="1100"/>
      <c r="U44" s="1100"/>
      <c r="V44" s="1100"/>
      <c r="W44" s="1100"/>
      <c r="X44" s="1100"/>
      <c r="Y44" s="1100"/>
      <c r="Z44" s="1100"/>
      <c r="AA44" s="1100"/>
      <c r="AB44" s="1100"/>
      <c r="AC44" s="1100"/>
      <c r="AD44" s="1100"/>
      <c r="AE44" s="1101"/>
      <c r="AF44" s="26"/>
      <c r="AG44" s="26"/>
    </row>
    <row r="45" spans="1:33" ht="22.5" customHeight="1" x14ac:dyDescent="0.15">
      <c r="A45" s="26"/>
      <c r="B45" s="26"/>
      <c r="C45" s="1102"/>
      <c r="D45" s="1103"/>
      <c r="E45" s="1103"/>
      <c r="F45" s="1103"/>
      <c r="G45" s="1103"/>
      <c r="H45" s="1103"/>
      <c r="I45" s="1103"/>
      <c r="J45" s="1103"/>
      <c r="K45" s="1103"/>
      <c r="L45" s="1103"/>
      <c r="M45" s="1103"/>
      <c r="N45" s="1103"/>
      <c r="O45" s="1103"/>
      <c r="P45" s="1103"/>
      <c r="Q45" s="1103"/>
      <c r="R45" s="1103"/>
      <c r="S45" s="1103"/>
      <c r="T45" s="1103"/>
      <c r="U45" s="1103"/>
      <c r="V45" s="1103"/>
      <c r="W45" s="1103"/>
      <c r="X45" s="1103"/>
      <c r="Y45" s="1103"/>
      <c r="Z45" s="1103"/>
      <c r="AA45" s="1103"/>
      <c r="AB45" s="1103"/>
      <c r="AC45" s="1103"/>
      <c r="AD45" s="1103"/>
      <c r="AE45" s="1104"/>
      <c r="AF45" s="26"/>
      <c r="AG45" s="26"/>
    </row>
    <row r="46" spans="1:33" ht="12" customHeight="1" x14ac:dyDescent="0.15">
      <c r="A46" s="26"/>
      <c r="B46" s="26"/>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c r="AC46" s="60"/>
      <c r="AD46" s="60"/>
      <c r="AE46" s="60"/>
      <c r="AF46" s="26"/>
      <c r="AG46" s="26"/>
    </row>
  </sheetData>
  <sheetProtection algorithmName="SHA-512" hashValue="xltoHCqyG41NoZ3xmthzyFDUd9JtKYGOZUCeBTXS9PaJD89T3B8cqum4yjqfHCdwAGl+rTY8ZebtIc9XCjFNWw==" saltValue="qMFf8ZcOhkjH+8lF+MJHsw==" spinCount="100000" sheet="1" objects="1" scenarios="1"/>
  <mergeCells count="25">
    <mergeCell ref="W1:AA1"/>
    <mergeCell ref="AB1:AG1"/>
    <mergeCell ref="I12:N14"/>
    <mergeCell ref="O12:AG12"/>
    <mergeCell ref="O13:AG13"/>
    <mergeCell ref="O14:AG14"/>
    <mergeCell ref="F4:AB4"/>
    <mergeCell ref="AD7:AE7"/>
    <mergeCell ref="V7:W7"/>
    <mergeCell ref="X7:Y7"/>
    <mergeCell ref="C9:N9"/>
    <mergeCell ref="O9:AF9"/>
    <mergeCell ref="AA7:AB7"/>
    <mergeCell ref="C21:AE30"/>
    <mergeCell ref="C33:AE45"/>
    <mergeCell ref="I15:N16"/>
    <mergeCell ref="O15:AG16"/>
    <mergeCell ref="I17:K19"/>
    <mergeCell ref="L17:N17"/>
    <mergeCell ref="P17:AF17"/>
    <mergeCell ref="L18:N19"/>
    <mergeCell ref="O18:O19"/>
    <mergeCell ref="P18:AE19"/>
    <mergeCell ref="AF18:AG18"/>
    <mergeCell ref="AF19:AG19"/>
  </mergeCells>
  <phoneticPr fontId="2"/>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
  <dimension ref="A1:AH39"/>
  <sheetViews>
    <sheetView showGridLines="0" workbookViewId="0"/>
  </sheetViews>
  <sheetFormatPr defaultColWidth="2.5" defaultRowHeight="16.5" customHeight="1" x14ac:dyDescent="0.15"/>
  <cols>
    <col min="1" max="1" width="1.625" style="378" customWidth="1"/>
    <col min="2" max="33" width="2.625" style="378" customWidth="1"/>
    <col min="34" max="34" width="1.625" style="378" customWidth="1"/>
    <col min="35" max="35" width="2.625" style="378" customWidth="1"/>
    <col min="36" max="16384" width="2.5" style="378"/>
  </cols>
  <sheetData>
    <row r="1" spans="1:34" ht="16.5" customHeight="1" x14ac:dyDescent="0.15">
      <c r="A1" s="14"/>
      <c r="B1" s="392"/>
      <c r="C1" s="392"/>
      <c r="D1" s="392"/>
      <c r="E1" s="392"/>
      <c r="F1" s="392"/>
      <c r="G1" s="392"/>
      <c r="H1" s="392"/>
      <c r="I1" s="392"/>
      <c r="J1" s="392"/>
      <c r="K1" s="392"/>
      <c r="L1" s="392"/>
      <c r="M1" s="392"/>
      <c r="N1" s="392"/>
      <c r="O1" s="392"/>
      <c r="P1" s="392"/>
      <c r="Q1" s="392"/>
      <c r="R1" s="392"/>
      <c r="S1" s="392"/>
      <c r="T1" s="392"/>
      <c r="U1" s="392"/>
      <c r="V1" s="392"/>
      <c r="W1" s="1046" t="s">
        <v>0</v>
      </c>
      <c r="X1" s="1105"/>
      <c r="Y1" s="1105"/>
      <c r="Z1" s="1105"/>
      <c r="AA1" s="1106"/>
      <c r="AB1" s="1049" t="str">
        <f>IF(id="","",id)</f>
        <v/>
      </c>
      <c r="AC1" s="1050"/>
      <c r="AD1" s="1050"/>
      <c r="AE1" s="1050"/>
      <c r="AF1" s="1050"/>
      <c r="AG1" s="1051"/>
      <c r="AH1" s="392"/>
    </row>
    <row r="2" spans="1:34" ht="16.5" customHeight="1" x14ac:dyDescent="0.15">
      <c r="A2" s="392"/>
      <c r="B2" s="392"/>
      <c r="C2" s="392"/>
      <c r="D2" s="392"/>
      <c r="E2" s="392"/>
      <c r="F2" s="392"/>
      <c r="G2" s="392"/>
      <c r="H2" s="392"/>
      <c r="I2" s="392"/>
      <c r="J2" s="392"/>
      <c r="K2" s="392"/>
      <c r="L2" s="392"/>
      <c r="M2" s="392"/>
      <c r="N2" s="392"/>
      <c r="O2" s="392"/>
      <c r="P2" s="392"/>
      <c r="Q2" s="392"/>
      <c r="R2" s="392"/>
      <c r="S2" s="392"/>
      <c r="T2" s="392"/>
      <c r="U2" s="392"/>
      <c r="V2" s="392"/>
      <c r="W2" s="392"/>
      <c r="X2" s="392"/>
      <c r="Y2" s="392"/>
      <c r="Z2" s="392"/>
      <c r="AA2" s="392"/>
      <c r="AB2" s="392"/>
      <c r="AC2" s="392"/>
      <c r="AD2" s="392"/>
      <c r="AE2" s="392"/>
      <c r="AF2" s="392"/>
      <c r="AG2" s="392"/>
      <c r="AH2" s="392"/>
    </row>
    <row r="3" spans="1:34" ht="16.5" customHeight="1" x14ac:dyDescent="0.15">
      <c r="A3" s="392"/>
      <c r="B3" s="1191" t="s">
        <v>455</v>
      </c>
      <c r="C3" s="1192"/>
      <c r="D3" s="1192"/>
      <c r="E3" s="1192"/>
      <c r="F3" s="1192"/>
      <c r="G3" s="1192"/>
      <c r="H3" s="1192"/>
      <c r="I3" s="1192"/>
      <c r="J3" s="1192"/>
      <c r="K3" s="1192"/>
      <c r="L3" s="1192"/>
      <c r="M3" s="1192"/>
      <c r="N3" s="1192"/>
      <c r="O3" s="1192"/>
      <c r="P3" s="1192"/>
      <c r="Q3" s="1192"/>
      <c r="R3" s="1192"/>
      <c r="S3" s="1192"/>
      <c r="T3" s="1192"/>
      <c r="U3" s="1192"/>
      <c r="V3" s="1192"/>
      <c r="W3" s="1192"/>
      <c r="X3" s="1192"/>
      <c r="Y3" s="1192"/>
      <c r="Z3" s="1192"/>
      <c r="AA3" s="1192"/>
      <c r="AB3" s="1192"/>
      <c r="AC3" s="1192"/>
      <c r="AD3" s="1192"/>
      <c r="AE3" s="1192"/>
      <c r="AF3" s="1192"/>
      <c r="AG3" s="1192"/>
      <c r="AH3" s="392"/>
    </row>
    <row r="4" spans="1:34" ht="16.5" customHeight="1" x14ac:dyDescent="0.15">
      <c r="A4" s="392"/>
      <c r="B4" s="1192"/>
      <c r="C4" s="1192"/>
      <c r="D4" s="1192"/>
      <c r="E4" s="1192"/>
      <c r="F4" s="1192"/>
      <c r="G4" s="1192"/>
      <c r="H4" s="1192"/>
      <c r="I4" s="1192"/>
      <c r="J4" s="1192"/>
      <c r="K4" s="1192"/>
      <c r="L4" s="1192"/>
      <c r="M4" s="1192"/>
      <c r="N4" s="1192"/>
      <c r="O4" s="1192"/>
      <c r="P4" s="1192"/>
      <c r="Q4" s="1192"/>
      <c r="R4" s="1192"/>
      <c r="S4" s="1192"/>
      <c r="T4" s="1192"/>
      <c r="U4" s="1192"/>
      <c r="V4" s="1192"/>
      <c r="W4" s="1192"/>
      <c r="X4" s="1192"/>
      <c r="Y4" s="1192"/>
      <c r="Z4" s="1192"/>
      <c r="AA4" s="1192"/>
      <c r="AB4" s="1192"/>
      <c r="AC4" s="1192"/>
      <c r="AD4" s="1192"/>
      <c r="AE4" s="1192"/>
      <c r="AF4" s="1192"/>
      <c r="AG4" s="1192"/>
      <c r="AH4" s="392"/>
    </row>
    <row r="5" spans="1:34" ht="16.5" customHeight="1" x14ac:dyDescent="0.15">
      <c r="A5" s="392"/>
      <c r="B5" s="392"/>
      <c r="C5" s="392"/>
      <c r="D5" s="392"/>
      <c r="E5" s="392"/>
      <c r="F5" s="392"/>
      <c r="G5" s="392"/>
      <c r="H5" s="392"/>
      <c r="I5" s="392"/>
      <c r="J5" s="392"/>
      <c r="K5" s="392"/>
      <c r="L5" s="392"/>
      <c r="M5" s="392"/>
      <c r="N5" s="392"/>
      <c r="O5" s="392"/>
      <c r="P5" s="392"/>
      <c r="Q5" s="392"/>
      <c r="R5" s="392"/>
      <c r="S5" s="392"/>
      <c r="T5" s="392"/>
      <c r="U5" s="392"/>
      <c r="V5" s="392"/>
      <c r="W5" s="392"/>
      <c r="X5" s="392"/>
      <c r="Y5" s="392"/>
      <c r="Z5" s="392"/>
      <c r="AA5" s="392"/>
      <c r="AB5" s="392"/>
      <c r="AC5" s="392"/>
      <c r="AD5" s="392"/>
      <c r="AE5" s="392"/>
      <c r="AF5" s="392"/>
      <c r="AG5" s="392"/>
      <c r="AH5" s="392"/>
    </row>
    <row r="6" spans="1:34" ht="16.5" customHeight="1" x14ac:dyDescent="0.15">
      <c r="A6" s="1193" t="s">
        <v>535</v>
      </c>
      <c r="B6" s="1193"/>
      <c r="C6" s="1193"/>
      <c r="D6" s="1193"/>
      <c r="E6" s="1193"/>
      <c r="F6" s="1193"/>
      <c r="G6" s="1193"/>
      <c r="H6" s="1193"/>
      <c r="I6" s="1193"/>
      <c r="J6" s="1193"/>
      <c r="K6" s="1193"/>
      <c r="L6" s="1193"/>
      <c r="M6" s="1193"/>
      <c r="N6" s="1193"/>
      <c r="O6" s="1193"/>
      <c r="P6" s="1193"/>
      <c r="Q6" s="1193"/>
      <c r="R6" s="1193"/>
      <c r="S6" s="1193"/>
      <c r="T6" s="1193"/>
      <c r="U6" s="1193"/>
      <c r="V6" s="1193"/>
      <c r="W6" s="1193"/>
      <c r="X6" s="1193"/>
      <c r="Y6" s="1193"/>
      <c r="Z6" s="1193"/>
      <c r="AA6" s="1193"/>
      <c r="AB6" s="1193"/>
      <c r="AC6" s="1193"/>
      <c r="AD6" s="1193"/>
      <c r="AE6" s="1193"/>
      <c r="AF6" s="1193"/>
      <c r="AG6" s="1193"/>
      <c r="AH6" s="1193"/>
    </row>
    <row r="7" spans="1:34" ht="16.5" customHeight="1" x14ac:dyDescent="0.15">
      <c r="A7" s="1193"/>
      <c r="B7" s="1193"/>
      <c r="C7" s="1193"/>
      <c r="D7" s="1193"/>
      <c r="E7" s="1193"/>
      <c r="F7" s="1193"/>
      <c r="G7" s="1193"/>
      <c r="H7" s="1193"/>
      <c r="I7" s="1193"/>
      <c r="J7" s="1193"/>
      <c r="K7" s="1193"/>
      <c r="L7" s="1193"/>
      <c r="M7" s="1193"/>
      <c r="N7" s="1193"/>
      <c r="O7" s="1193"/>
      <c r="P7" s="1193"/>
      <c r="Q7" s="1193"/>
      <c r="R7" s="1193"/>
      <c r="S7" s="1193"/>
      <c r="T7" s="1193"/>
      <c r="U7" s="1193"/>
      <c r="V7" s="1193"/>
      <c r="W7" s="1193"/>
      <c r="X7" s="1193"/>
      <c r="Y7" s="1193"/>
      <c r="Z7" s="1193"/>
      <c r="AA7" s="1193"/>
      <c r="AB7" s="1193"/>
      <c r="AC7" s="1193"/>
      <c r="AD7" s="1193"/>
      <c r="AE7" s="1193"/>
      <c r="AF7" s="1193"/>
      <c r="AG7" s="1193"/>
      <c r="AH7" s="1193"/>
    </row>
    <row r="8" spans="1:34" ht="16.5" customHeight="1" x14ac:dyDescent="0.15">
      <c r="A8" s="1193"/>
      <c r="B8" s="1193"/>
      <c r="C8" s="1193"/>
      <c r="D8" s="1193"/>
      <c r="E8" s="1193"/>
      <c r="F8" s="1193"/>
      <c r="G8" s="1193"/>
      <c r="H8" s="1193"/>
      <c r="I8" s="1193"/>
      <c r="J8" s="1193"/>
      <c r="K8" s="1193"/>
      <c r="L8" s="1193"/>
      <c r="M8" s="1193"/>
      <c r="N8" s="1193"/>
      <c r="O8" s="1193"/>
      <c r="P8" s="1193"/>
      <c r="Q8" s="1193"/>
      <c r="R8" s="1193"/>
      <c r="S8" s="1193"/>
      <c r="T8" s="1193"/>
      <c r="U8" s="1193"/>
      <c r="V8" s="1193"/>
      <c r="W8" s="1193"/>
      <c r="X8" s="1193"/>
      <c r="Y8" s="1193"/>
      <c r="Z8" s="1193"/>
      <c r="AA8" s="1193"/>
      <c r="AB8" s="1193"/>
      <c r="AC8" s="1193"/>
      <c r="AD8" s="1193"/>
      <c r="AE8" s="1193"/>
      <c r="AF8" s="1193"/>
      <c r="AG8" s="1193"/>
      <c r="AH8" s="1193"/>
    </row>
    <row r="9" spans="1:34" ht="16.5" customHeight="1" x14ac:dyDescent="0.15">
      <c r="A9" s="1193"/>
      <c r="B9" s="1193"/>
      <c r="C9" s="1193"/>
      <c r="D9" s="1193"/>
      <c r="E9" s="1193"/>
      <c r="F9" s="1193"/>
      <c r="G9" s="1193"/>
      <c r="H9" s="1193"/>
      <c r="I9" s="1193"/>
      <c r="J9" s="1193"/>
      <c r="K9" s="1193"/>
      <c r="L9" s="1193"/>
      <c r="M9" s="1193"/>
      <c r="N9" s="1193"/>
      <c r="O9" s="1193"/>
      <c r="P9" s="1193"/>
      <c r="Q9" s="1193"/>
      <c r="R9" s="1193"/>
      <c r="S9" s="1193"/>
      <c r="T9" s="1193"/>
      <c r="U9" s="1193"/>
      <c r="V9" s="1193"/>
      <c r="W9" s="1193"/>
      <c r="X9" s="1193"/>
      <c r="Y9" s="1193"/>
      <c r="Z9" s="1193"/>
      <c r="AA9" s="1193"/>
      <c r="AB9" s="1193"/>
      <c r="AC9" s="1193"/>
      <c r="AD9" s="1193"/>
      <c r="AE9" s="1193"/>
      <c r="AF9" s="1193"/>
      <c r="AG9" s="1193"/>
      <c r="AH9" s="1193"/>
    </row>
    <row r="10" spans="1:34" ht="16.5" customHeight="1" x14ac:dyDescent="0.15">
      <c r="A10" s="1193"/>
      <c r="B10" s="1193"/>
      <c r="C10" s="1193"/>
      <c r="D10" s="1193"/>
      <c r="E10" s="1193"/>
      <c r="F10" s="1193"/>
      <c r="G10" s="1193"/>
      <c r="H10" s="1193"/>
      <c r="I10" s="1193"/>
      <c r="J10" s="1193"/>
      <c r="K10" s="1193"/>
      <c r="L10" s="1193"/>
      <c r="M10" s="1193"/>
      <c r="N10" s="1193"/>
      <c r="O10" s="1193"/>
      <c r="P10" s="1193"/>
      <c r="Q10" s="1193"/>
      <c r="R10" s="1193"/>
      <c r="S10" s="1193"/>
      <c r="T10" s="1193"/>
      <c r="U10" s="1193"/>
      <c r="V10" s="1193"/>
      <c r="W10" s="1193"/>
      <c r="X10" s="1193"/>
      <c r="Y10" s="1193"/>
      <c r="Z10" s="1193"/>
      <c r="AA10" s="1193"/>
      <c r="AB10" s="1193"/>
      <c r="AC10" s="1193"/>
      <c r="AD10" s="1193"/>
      <c r="AE10" s="1193"/>
      <c r="AF10" s="1193"/>
      <c r="AG10" s="1193"/>
      <c r="AH10" s="1193"/>
    </row>
    <row r="11" spans="1:34" ht="16.5" customHeight="1" x14ac:dyDescent="0.15">
      <c r="A11" s="1193"/>
      <c r="B11" s="1193"/>
      <c r="C11" s="1193"/>
      <c r="D11" s="1193"/>
      <c r="E11" s="1193"/>
      <c r="F11" s="1193"/>
      <c r="G11" s="1193"/>
      <c r="H11" s="1193"/>
      <c r="I11" s="1193"/>
      <c r="J11" s="1193"/>
      <c r="K11" s="1193"/>
      <c r="L11" s="1193"/>
      <c r="M11" s="1193"/>
      <c r="N11" s="1193"/>
      <c r="O11" s="1193"/>
      <c r="P11" s="1193"/>
      <c r="Q11" s="1193"/>
      <c r="R11" s="1193"/>
      <c r="S11" s="1193"/>
      <c r="T11" s="1193"/>
      <c r="U11" s="1193"/>
      <c r="V11" s="1193"/>
      <c r="W11" s="1193"/>
      <c r="X11" s="1193"/>
      <c r="Y11" s="1193"/>
      <c r="Z11" s="1193"/>
      <c r="AA11" s="1193"/>
      <c r="AB11" s="1193"/>
      <c r="AC11" s="1193"/>
      <c r="AD11" s="1193"/>
      <c r="AE11" s="1193"/>
      <c r="AF11" s="1193"/>
      <c r="AG11" s="1193"/>
      <c r="AH11" s="1193"/>
    </row>
    <row r="12" spans="1:34" ht="16.5" customHeight="1" x14ac:dyDescent="0.15">
      <c r="A12" s="392"/>
      <c r="B12" s="392"/>
      <c r="C12" s="392"/>
      <c r="D12" s="392"/>
      <c r="E12" s="392"/>
      <c r="F12" s="392"/>
      <c r="G12" s="392"/>
      <c r="H12" s="392"/>
      <c r="I12" s="392"/>
      <c r="J12" s="392"/>
      <c r="K12" s="392"/>
      <c r="L12" s="392"/>
      <c r="M12" s="392"/>
      <c r="N12" s="392"/>
      <c r="O12" s="392"/>
      <c r="P12" s="392"/>
      <c r="Q12" s="392"/>
      <c r="R12" s="392"/>
      <c r="S12" s="392"/>
      <c r="T12" s="392"/>
      <c r="U12" s="392"/>
      <c r="V12" s="392"/>
      <c r="W12" s="392"/>
      <c r="X12" s="392"/>
      <c r="Y12" s="392"/>
      <c r="Z12" s="392"/>
      <c r="AA12" s="392"/>
      <c r="AB12" s="392"/>
      <c r="AC12" s="392"/>
      <c r="AD12" s="392"/>
      <c r="AE12" s="392"/>
      <c r="AF12" s="392"/>
      <c r="AG12" s="392"/>
      <c r="AH12" s="392"/>
    </row>
    <row r="13" spans="1:34" ht="16.5" customHeight="1" x14ac:dyDescent="0.15">
      <c r="A13" s="392"/>
      <c r="B13" s="392"/>
      <c r="C13" s="16"/>
      <c r="D13" s="392"/>
      <c r="E13" s="392"/>
      <c r="F13" s="392"/>
      <c r="G13" s="392"/>
      <c r="H13" s="392"/>
      <c r="I13" s="392"/>
      <c r="J13" s="392"/>
      <c r="K13" s="392"/>
      <c r="L13" s="392"/>
      <c r="M13" s="392"/>
      <c r="N13" s="17"/>
      <c r="O13" s="392"/>
      <c r="P13" s="392"/>
      <c r="Q13" s="392"/>
      <c r="R13" s="392"/>
      <c r="S13" s="392"/>
      <c r="T13" s="392"/>
      <c r="U13" s="1194" t="s">
        <v>241</v>
      </c>
      <c r="V13" s="1195"/>
      <c r="W13" s="1196"/>
      <c r="X13" s="1196"/>
      <c r="Y13" s="18" t="s">
        <v>46</v>
      </c>
      <c r="Z13" s="1196"/>
      <c r="AA13" s="1196"/>
      <c r="AB13" s="18" t="s">
        <v>50</v>
      </c>
      <c r="AC13" s="1196"/>
      <c r="AD13" s="1196"/>
      <c r="AE13" s="18" t="s">
        <v>234</v>
      </c>
      <c r="AF13" s="392"/>
      <c r="AG13" s="392"/>
      <c r="AH13" s="392"/>
    </row>
    <row r="14" spans="1:34" ht="16.5" customHeight="1" x14ac:dyDescent="0.15">
      <c r="A14" s="392"/>
      <c r="B14" s="392"/>
      <c r="C14" s="16"/>
      <c r="D14" s="392"/>
      <c r="E14" s="392"/>
      <c r="F14" s="392"/>
      <c r="G14" s="392"/>
      <c r="H14" s="392"/>
      <c r="I14" s="392"/>
      <c r="J14" s="392"/>
      <c r="K14" s="392"/>
      <c r="L14" s="392"/>
      <c r="M14" s="392"/>
      <c r="N14" s="17"/>
      <c r="O14" s="392"/>
      <c r="P14" s="392"/>
      <c r="Q14" s="392"/>
      <c r="R14" s="392"/>
      <c r="S14" s="392"/>
      <c r="T14" s="392"/>
      <c r="U14" s="392"/>
      <c r="V14" s="392"/>
      <c r="W14" s="16"/>
      <c r="X14" s="392"/>
      <c r="Y14" s="392"/>
      <c r="Z14" s="392"/>
      <c r="AA14" s="392"/>
      <c r="AB14" s="392"/>
      <c r="AC14" s="392"/>
      <c r="AD14" s="392"/>
      <c r="AE14" s="392"/>
      <c r="AF14" s="392"/>
      <c r="AG14" s="392"/>
      <c r="AH14" s="392"/>
    </row>
    <row r="15" spans="1:34" ht="16.5" customHeight="1" x14ac:dyDescent="0.15">
      <c r="A15" s="392"/>
      <c r="B15" s="392"/>
      <c r="C15" s="16"/>
      <c r="D15" s="392"/>
      <c r="E15" s="392"/>
      <c r="F15" s="392"/>
      <c r="G15" s="392"/>
      <c r="H15" s="392"/>
      <c r="I15" s="392"/>
      <c r="J15" s="392"/>
      <c r="K15" s="392"/>
      <c r="L15" s="392"/>
      <c r="M15" s="392"/>
      <c r="N15" s="17"/>
      <c r="O15" s="392"/>
      <c r="P15" s="392"/>
      <c r="Q15" s="392"/>
      <c r="R15" s="392"/>
      <c r="S15" s="392"/>
      <c r="T15" s="392"/>
      <c r="U15" s="392"/>
      <c r="V15" s="392"/>
      <c r="W15" s="16"/>
      <c r="X15" s="392"/>
      <c r="Y15" s="392"/>
      <c r="Z15" s="392"/>
      <c r="AA15" s="392"/>
      <c r="AB15" s="392"/>
      <c r="AC15" s="392"/>
      <c r="AD15" s="392"/>
      <c r="AE15" s="392"/>
      <c r="AF15" s="392"/>
      <c r="AG15" s="392"/>
      <c r="AH15" s="392"/>
    </row>
    <row r="16" spans="1:34" ht="16.5" customHeight="1" x14ac:dyDescent="0.15">
      <c r="A16" s="392"/>
      <c r="B16" s="392"/>
      <c r="C16" s="1181" t="s">
        <v>185</v>
      </c>
      <c r="D16" s="1182"/>
      <c r="E16" s="1182"/>
      <c r="F16" s="1182"/>
      <c r="G16" s="1182"/>
      <c r="H16" s="1182"/>
      <c r="I16" s="1182"/>
      <c r="J16" s="1182"/>
      <c r="K16" s="1182"/>
      <c r="L16" s="1182"/>
      <c r="M16" s="1182"/>
      <c r="N16" s="1182"/>
      <c r="O16" s="1183"/>
      <c r="P16" s="1184"/>
      <c r="Q16" s="1184"/>
      <c r="R16" s="1184"/>
      <c r="S16" s="1184"/>
      <c r="T16" s="1184"/>
      <c r="U16" s="1184"/>
      <c r="V16" s="1184"/>
      <c r="W16" s="1184"/>
      <c r="X16" s="1184"/>
      <c r="Y16" s="1184"/>
      <c r="Z16" s="1184"/>
      <c r="AA16" s="1184"/>
      <c r="AB16" s="1184"/>
      <c r="AC16" s="1184"/>
      <c r="AD16" s="1184"/>
      <c r="AE16" s="1184"/>
      <c r="AF16" s="392"/>
      <c r="AG16" s="392"/>
      <c r="AH16" s="392"/>
    </row>
    <row r="17" spans="1:34" ht="16.5" customHeight="1" x14ac:dyDescent="0.15">
      <c r="A17" s="392"/>
      <c r="B17" s="392"/>
      <c r="C17" s="369"/>
      <c r="D17" s="19"/>
      <c r="E17" s="19"/>
      <c r="F17" s="19"/>
      <c r="G17" s="19"/>
      <c r="H17" s="19"/>
      <c r="I17" s="19"/>
      <c r="J17" s="19"/>
      <c r="K17" s="19"/>
      <c r="L17" s="19"/>
      <c r="M17" s="19"/>
      <c r="N17" s="19"/>
      <c r="O17" s="19"/>
      <c r="P17" s="19"/>
      <c r="Q17" s="392"/>
      <c r="R17" s="392"/>
      <c r="S17" s="392"/>
      <c r="T17" s="392"/>
      <c r="U17" s="392"/>
      <c r="V17" s="392"/>
      <c r="W17" s="392"/>
      <c r="X17" s="392"/>
      <c r="Y17" s="392"/>
      <c r="Z17" s="392"/>
      <c r="AA17" s="392"/>
      <c r="AB17" s="392"/>
      <c r="AC17" s="392"/>
      <c r="AD17" s="392"/>
      <c r="AE17" s="392"/>
      <c r="AF17" s="392"/>
      <c r="AG17" s="392"/>
      <c r="AH17" s="392"/>
    </row>
    <row r="18" spans="1:34" ht="16.5" customHeight="1" x14ac:dyDescent="0.15">
      <c r="A18" s="392"/>
      <c r="B18" s="392"/>
      <c r="C18" s="369"/>
      <c r="D18" s="19"/>
      <c r="E18" s="19"/>
      <c r="F18" s="19"/>
      <c r="G18" s="19"/>
      <c r="H18" s="19"/>
      <c r="I18" s="19"/>
      <c r="J18" s="19"/>
      <c r="K18" s="19"/>
      <c r="L18" s="19"/>
      <c r="M18" s="19"/>
      <c r="N18" s="19"/>
      <c r="O18" s="19"/>
      <c r="P18" s="19"/>
      <c r="Q18" s="392"/>
      <c r="R18" s="392"/>
      <c r="S18" s="392"/>
      <c r="T18" s="392"/>
      <c r="U18" s="392"/>
      <c r="V18" s="392"/>
      <c r="W18" s="392"/>
      <c r="X18" s="392"/>
      <c r="Y18" s="392"/>
      <c r="Z18" s="392"/>
      <c r="AA18" s="392"/>
      <c r="AB18" s="392"/>
      <c r="AC18" s="392"/>
      <c r="AD18" s="392"/>
      <c r="AE18" s="392"/>
      <c r="AF18" s="392"/>
      <c r="AG18" s="392"/>
      <c r="AH18" s="392"/>
    </row>
    <row r="19" spans="1:34" ht="16.5" customHeight="1" thickBot="1" x14ac:dyDescent="0.2">
      <c r="A19" s="392"/>
      <c r="B19" s="392"/>
      <c r="C19" s="392"/>
      <c r="D19" s="392"/>
      <c r="E19" s="392"/>
      <c r="F19" s="392"/>
      <c r="G19" s="392"/>
      <c r="H19" s="392"/>
      <c r="I19" s="20" t="s">
        <v>523</v>
      </c>
      <c r="J19" s="20"/>
      <c r="K19" s="20"/>
      <c r="L19" s="20"/>
      <c r="M19" s="20"/>
      <c r="N19" s="20"/>
      <c r="O19" s="20"/>
      <c r="P19" s="20"/>
      <c r="Q19" s="21"/>
      <c r="R19" s="21"/>
      <c r="S19" s="21"/>
      <c r="T19" s="21"/>
      <c r="U19" s="21"/>
      <c r="V19" s="21"/>
      <c r="W19" s="21"/>
      <c r="X19" s="21"/>
      <c r="Y19" s="21"/>
      <c r="Z19" s="21"/>
      <c r="AA19" s="21"/>
      <c r="AB19" s="21"/>
      <c r="AC19" s="21"/>
      <c r="AD19" s="21"/>
      <c r="AE19" s="21"/>
      <c r="AF19" s="21"/>
      <c r="AG19" s="21"/>
      <c r="AH19" s="392"/>
    </row>
    <row r="20" spans="1:34" ht="18" customHeight="1" x14ac:dyDescent="0.15">
      <c r="A20" s="392"/>
      <c r="B20" s="392"/>
      <c r="C20" s="392"/>
      <c r="D20" s="392"/>
      <c r="E20" s="392"/>
      <c r="F20" s="392"/>
      <c r="G20" s="392"/>
      <c r="H20" s="393"/>
      <c r="I20" s="1161" t="s">
        <v>186</v>
      </c>
      <c r="J20" s="1161"/>
      <c r="K20" s="1161"/>
      <c r="L20" s="1161"/>
      <c r="M20" s="1161"/>
      <c r="N20" s="1162"/>
      <c r="O20" s="1185" t="str">
        <f>IF(headofficeaddress1="","入力シートに本社所在地（都道府県）を入力してください",headofficeaddress1)</f>
        <v>入力シートに本社所在地（都道府県）を入力してください</v>
      </c>
      <c r="P20" s="1186"/>
      <c r="Q20" s="1186"/>
      <c r="R20" s="1186"/>
      <c r="S20" s="1186"/>
      <c r="T20" s="1186"/>
      <c r="U20" s="1186"/>
      <c r="V20" s="1186"/>
      <c r="W20" s="1186"/>
      <c r="X20" s="1186"/>
      <c r="Y20" s="1186"/>
      <c r="Z20" s="1186"/>
      <c r="AA20" s="1186"/>
      <c r="AB20" s="1186"/>
      <c r="AC20" s="1186"/>
      <c r="AD20" s="1186"/>
      <c r="AE20" s="1186"/>
      <c r="AF20" s="1186"/>
      <c r="AG20" s="1187"/>
      <c r="AH20" s="392"/>
    </row>
    <row r="21" spans="1:34" ht="18" customHeight="1" x14ac:dyDescent="0.15">
      <c r="A21" s="392"/>
      <c r="B21" s="392"/>
      <c r="C21" s="392"/>
      <c r="D21" s="392"/>
      <c r="E21" s="392"/>
      <c r="F21" s="392"/>
      <c r="G21" s="392"/>
      <c r="H21" s="393"/>
      <c r="I21" s="1161"/>
      <c r="J21" s="1161"/>
      <c r="K21" s="1161"/>
      <c r="L21" s="1161"/>
      <c r="M21" s="1161"/>
      <c r="N21" s="1162"/>
      <c r="O21" s="1188" t="str">
        <f>IF(headofficeaddress2="","入力シートに本社所在地（市区町村　町丁字）を入力してください",headofficeaddress2)</f>
        <v>入力シートに本社所在地（市区町村　町丁字）を入力してください</v>
      </c>
      <c r="P21" s="1189"/>
      <c r="Q21" s="1189"/>
      <c r="R21" s="1189"/>
      <c r="S21" s="1189"/>
      <c r="T21" s="1189"/>
      <c r="U21" s="1189"/>
      <c r="V21" s="1189"/>
      <c r="W21" s="1189"/>
      <c r="X21" s="1189"/>
      <c r="Y21" s="1189"/>
      <c r="Z21" s="1189"/>
      <c r="AA21" s="1189"/>
      <c r="AB21" s="1189"/>
      <c r="AC21" s="1189"/>
      <c r="AD21" s="1189"/>
      <c r="AE21" s="1189"/>
      <c r="AF21" s="1189"/>
      <c r="AG21" s="1190"/>
      <c r="AH21" s="392"/>
    </row>
    <row r="22" spans="1:34" ht="18" customHeight="1" x14ac:dyDescent="0.15">
      <c r="A22" s="392"/>
      <c r="B22" s="392"/>
      <c r="C22" s="392"/>
      <c r="D22" s="392"/>
      <c r="E22" s="392"/>
      <c r="F22" s="392"/>
      <c r="G22" s="392"/>
      <c r="H22" s="393"/>
      <c r="I22" s="1152"/>
      <c r="J22" s="1152"/>
      <c r="K22" s="1152"/>
      <c r="L22" s="1152"/>
      <c r="M22" s="1152"/>
      <c r="N22" s="1153"/>
      <c r="O22" s="1188" t="str">
        <f>IF(headofficeaddress3="","入力シートに本社所在地（丁目番地）を入力してください",headofficeaddress3)</f>
        <v>入力シートに本社所在地（丁目番地）を入力してください</v>
      </c>
      <c r="P22" s="1189"/>
      <c r="Q22" s="1189"/>
      <c r="R22" s="1189"/>
      <c r="S22" s="1189"/>
      <c r="T22" s="1189"/>
      <c r="U22" s="1189"/>
      <c r="V22" s="1189"/>
      <c r="W22" s="1189"/>
      <c r="X22" s="1189"/>
      <c r="Y22" s="1189"/>
      <c r="Z22" s="1189"/>
      <c r="AA22" s="1189"/>
      <c r="AB22" s="1189"/>
      <c r="AC22" s="1189"/>
      <c r="AD22" s="1189"/>
      <c r="AE22" s="1189"/>
      <c r="AF22" s="1189"/>
      <c r="AG22" s="1190"/>
      <c r="AH22" s="392"/>
    </row>
    <row r="23" spans="1:34" ht="16.5" customHeight="1" x14ac:dyDescent="0.15">
      <c r="A23" s="392"/>
      <c r="B23" s="392"/>
      <c r="C23" s="392"/>
      <c r="D23" s="392"/>
      <c r="E23" s="392"/>
      <c r="F23" s="392"/>
      <c r="G23" s="392"/>
      <c r="H23" s="394"/>
      <c r="I23" s="1148" t="s">
        <v>453</v>
      </c>
      <c r="J23" s="1149"/>
      <c r="K23" s="1149"/>
      <c r="L23" s="1149"/>
      <c r="M23" s="1149"/>
      <c r="N23" s="1150"/>
      <c r="O23" s="1154" t="str">
        <f>IF(headofficename="","入力シートに本社（商号又は名称）を入力してください",headofficename)</f>
        <v>入力シートに本社（商号又は名称）を入力してください</v>
      </c>
      <c r="P23" s="1155"/>
      <c r="Q23" s="1155"/>
      <c r="R23" s="1155"/>
      <c r="S23" s="1155"/>
      <c r="T23" s="1155"/>
      <c r="U23" s="1155"/>
      <c r="V23" s="1155"/>
      <c r="W23" s="1155"/>
      <c r="X23" s="1155"/>
      <c r="Y23" s="1155"/>
      <c r="Z23" s="1155"/>
      <c r="AA23" s="1155"/>
      <c r="AB23" s="1155"/>
      <c r="AC23" s="1155"/>
      <c r="AD23" s="1155"/>
      <c r="AE23" s="1155"/>
      <c r="AF23" s="1155"/>
      <c r="AG23" s="1156"/>
      <c r="AH23" s="392"/>
    </row>
    <row r="24" spans="1:34" ht="16.5" customHeight="1" x14ac:dyDescent="0.15">
      <c r="A24" s="392"/>
      <c r="B24" s="392"/>
      <c r="C24" s="392"/>
      <c r="D24" s="392"/>
      <c r="E24" s="392"/>
      <c r="F24" s="392"/>
      <c r="G24" s="392"/>
      <c r="H24" s="394"/>
      <c r="I24" s="1151"/>
      <c r="J24" s="1152"/>
      <c r="K24" s="1152"/>
      <c r="L24" s="1152"/>
      <c r="M24" s="1152"/>
      <c r="N24" s="1153"/>
      <c r="O24" s="1157" t="str">
        <f>IF([0]!headofficeaddress3="","保守台帳の本店所在地（市区町村）を入力してください",[0]!headofficeaddress3)</f>
        <v>保守台帳の本店所在地（市区町村）を入力してください</v>
      </c>
      <c r="P24" s="1158"/>
      <c r="Q24" s="1158"/>
      <c r="R24" s="1158"/>
      <c r="S24" s="1158"/>
      <c r="T24" s="1158"/>
      <c r="U24" s="1158"/>
      <c r="V24" s="1158"/>
      <c r="W24" s="1158"/>
      <c r="X24" s="1158"/>
      <c r="Y24" s="1158"/>
      <c r="Z24" s="1158"/>
      <c r="AA24" s="1158"/>
      <c r="AB24" s="1158"/>
      <c r="AC24" s="1158"/>
      <c r="AD24" s="1158"/>
      <c r="AE24" s="1158"/>
      <c r="AF24" s="1158"/>
      <c r="AG24" s="1159"/>
      <c r="AH24" s="392"/>
    </row>
    <row r="25" spans="1:34" ht="18" customHeight="1" x14ac:dyDescent="0.15">
      <c r="A25" s="392"/>
      <c r="B25" s="392"/>
      <c r="C25" s="392"/>
      <c r="D25" s="392"/>
      <c r="E25" s="392"/>
      <c r="F25" s="392"/>
      <c r="G25" s="392"/>
      <c r="H25" s="394"/>
      <c r="I25" s="1148" t="s">
        <v>187</v>
      </c>
      <c r="J25" s="1149"/>
      <c r="K25" s="1150"/>
      <c r="L25" s="1166" t="s">
        <v>188</v>
      </c>
      <c r="M25" s="1167"/>
      <c r="N25" s="1168"/>
      <c r="O25" s="22"/>
      <c r="P25" s="1169" t="str">
        <f>IF(headofficeshokumei="","入力シートに代表者（役職名）を入力してください",headofficeshokumei)</f>
        <v>入力シートに代表者（役職名）を入力してください</v>
      </c>
      <c r="Q25" s="1169" t="s">
        <v>220</v>
      </c>
      <c r="R25" s="1169" t="s">
        <v>220</v>
      </c>
      <c r="S25" s="1169" t="s">
        <v>220</v>
      </c>
      <c r="T25" s="1169" t="s">
        <v>220</v>
      </c>
      <c r="U25" s="1169" t="s">
        <v>220</v>
      </c>
      <c r="V25" s="1169" t="s">
        <v>220</v>
      </c>
      <c r="W25" s="1169" t="s">
        <v>220</v>
      </c>
      <c r="X25" s="1169" t="s">
        <v>220</v>
      </c>
      <c r="Y25" s="1169" t="s">
        <v>220</v>
      </c>
      <c r="Z25" s="1169" t="s">
        <v>220</v>
      </c>
      <c r="AA25" s="1169" t="s">
        <v>220</v>
      </c>
      <c r="AB25" s="1169" t="s">
        <v>220</v>
      </c>
      <c r="AC25" s="1169" t="s">
        <v>220</v>
      </c>
      <c r="AD25" s="1169" t="s">
        <v>220</v>
      </c>
      <c r="AE25" s="1169" t="s">
        <v>220</v>
      </c>
      <c r="AF25" s="1170" t="s">
        <v>220</v>
      </c>
      <c r="AG25" s="23"/>
      <c r="AH25" s="392"/>
    </row>
    <row r="26" spans="1:34" ht="16.5" customHeight="1" x14ac:dyDescent="0.15">
      <c r="A26" s="392"/>
      <c r="B26" s="392"/>
      <c r="C26" s="392"/>
      <c r="D26" s="392"/>
      <c r="E26" s="392"/>
      <c r="F26" s="392"/>
      <c r="G26" s="392"/>
      <c r="H26" s="394"/>
      <c r="I26" s="1160"/>
      <c r="J26" s="1161"/>
      <c r="K26" s="1162"/>
      <c r="L26" s="1171" t="s">
        <v>189</v>
      </c>
      <c r="M26" s="1161"/>
      <c r="N26" s="1162"/>
      <c r="O26" s="1173"/>
      <c r="P26" s="1175" t="str">
        <f>IF(headofficedaihyouname="","入力シートに代表者（氏名）を入力してください",headofficedaihyouname)</f>
        <v>入力シートに代表者（氏名）を入力してください</v>
      </c>
      <c r="Q26" s="1175"/>
      <c r="R26" s="1175"/>
      <c r="S26" s="1175"/>
      <c r="T26" s="1175"/>
      <c r="U26" s="1175"/>
      <c r="V26" s="1175"/>
      <c r="W26" s="1175"/>
      <c r="X26" s="1175"/>
      <c r="Y26" s="1175"/>
      <c r="Z26" s="1175"/>
      <c r="AA26" s="1175"/>
      <c r="AB26" s="1175"/>
      <c r="AC26" s="1175"/>
      <c r="AD26" s="1175"/>
      <c r="AE26" s="1175"/>
      <c r="AF26" s="1177" t="s">
        <v>190</v>
      </c>
      <c r="AG26" s="1178"/>
      <c r="AH26" s="392"/>
    </row>
    <row r="27" spans="1:34" ht="16.5" customHeight="1" thickBot="1" x14ac:dyDescent="0.2">
      <c r="A27" s="392"/>
      <c r="B27" s="392"/>
      <c r="C27" s="392"/>
      <c r="D27" s="392"/>
      <c r="E27" s="392"/>
      <c r="F27" s="392"/>
      <c r="G27" s="392"/>
      <c r="H27" s="394"/>
      <c r="I27" s="1163"/>
      <c r="J27" s="1164"/>
      <c r="K27" s="1165"/>
      <c r="L27" s="1172"/>
      <c r="M27" s="1164"/>
      <c r="N27" s="1165"/>
      <c r="O27" s="1174"/>
      <c r="P27" s="1176"/>
      <c r="Q27" s="1176"/>
      <c r="R27" s="1176"/>
      <c r="S27" s="1176"/>
      <c r="T27" s="1176"/>
      <c r="U27" s="1176"/>
      <c r="V27" s="1176"/>
      <c r="W27" s="1176"/>
      <c r="X27" s="1176"/>
      <c r="Y27" s="1176"/>
      <c r="Z27" s="1176"/>
      <c r="AA27" s="1176"/>
      <c r="AB27" s="1176"/>
      <c r="AC27" s="1176"/>
      <c r="AD27" s="1176"/>
      <c r="AE27" s="1176"/>
      <c r="AF27" s="1179" t="s">
        <v>191</v>
      </c>
      <c r="AG27" s="1180"/>
      <c r="AH27" s="392"/>
    </row>
    <row r="28" spans="1:34" ht="16.5" customHeight="1" x14ac:dyDescent="0.15">
      <c r="A28" s="392"/>
      <c r="B28" s="392"/>
      <c r="C28" s="392"/>
      <c r="D28" s="392"/>
      <c r="E28" s="392"/>
      <c r="F28" s="392"/>
      <c r="G28" s="392"/>
      <c r="H28" s="395"/>
      <c r="I28" s="368"/>
      <c r="J28" s="368"/>
      <c r="K28" s="368"/>
      <c r="L28" s="368"/>
      <c r="M28" s="368"/>
      <c r="N28" s="368"/>
      <c r="O28" s="64"/>
      <c r="P28" s="65"/>
      <c r="Q28" s="65"/>
      <c r="R28" s="65"/>
      <c r="S28" s="65"/>
      <c r="T28" s="65"/>
      <c r="U28" s="65"/>
      <c r="V28" s="65"/>
      <c r="W28" s="65"/>
      <c r="X28" s="65"/>
      <c r="Y28" s="65"/>
      <c r="Z28" s="65"/>
      <c r="AA28" s="65"/>
      <c r="AB28" s="65"/>
      <c r="AC28" s="65"/>
      <c r="AD28" s="65"/>
      <c r="AE28" s="65"/>
      <c r="AF28" s="66"/>
      <c r="AG28" s="66"/>
      <c r="AH28" s="392"/>
    </row>
    <row r="29" spans="1:34" ht="16.5" customHeight="1" x14ac:dyDescent="0.15">
      <c r="A29" s="392"/>
      <c r="B29" s="392"/>
      <c r="C29" s="392"/>
      <c r="D29" s="392"/>
      <c r="E29" s="392"/>
      <c r="F29" s="392"/>
      <c r="G29" s="392"/>
      <c r="H29" s="392"/>
      <c r="I29" s="392"/>
      <c r="J29" s="392"/>
      <c r="K29" s="392"/>
      <c r="L29" s="392"/>
      <c r="M29" s="392"/>
      <c r="N29" s="392"/>
      <c r="O29" s="392"/>
      <c r="P29" s="392"/>
      <c r="Q29" s="392"/>
      <c r="R29" s="392"/>
      <c r="S29" s="392"/>
      <c r="T29" s="392"/>
      <c r="U29" s="392"/>
      <c r="V29" s="392"/>
      <c r="W29" s="392"/>
      <c r="X29" s="392"/>
      <c r="Y29" s="392"/>
      <c r="Z29" s="392"/>
      <c r="AA29" s="392"/>
      <c r="AB29" s="392"/>
      <c r="AC29" s="392"/>
      <c r="AD29" s="392"/>
      <c r="AE29" s="24"/>
      <c r="AF29" s="24"/>
      <c r="AG29" s="396"/>
      <c r="AH29" s="392"/>
    </row>
    <row r="30" spans="1:34" ht="16.5" customHeight="1" thickBot="1" x14ac:dyDescent="0.2">
      <c r="A30" s="392"/>
      <c r="B30" s="1138" t="s">
        <v>221</v>
      </c>
      <c r="C30" s="1138"/>
      <c r="D30" s="1138"/>
      <c r="E30" s="1138"/>
      <c r="F30" s="1138"/>
      <c r="G30" s="1138"/>
      <c r="H30" s="1138"/>
      <c r="I30" s="1138"/>
      <c r="J30" s="1138"/>
      <c r="K30" s="1138"/>
      <c r="L30" s="1138"/>
      <c r="M30" s="21"/>
      <c r="N30" s="21"/>
      <c r="O30" s="21"/>
      <c r="P30" s="21"/>
      <c r="Q30" s="21"/>
      <c r="R30" s="21"/>
      <c r="S30" s="21"/>
      <c r="T30" s="21"/>
      <c r="U30" s="21"/>
      <c r="V30" s="21"/>
      <c r="W30" s="21"/>
      <c r="X30" s="21"/>
      <c r="Y30" s="21"/>
      <c r="Z30" s="21"/>
      <c r="AA30" s="21"/>
      <c r="AB30" s="21"/>
      <c r="AC30" s="21"/>
      <c r="AD30" s="21"/>
      <c r="AE30" s="21"/>
      <c r="AF30" s="21"/>
      <c r="AG30" s="21"/>
      <c r="AH30" s="392"/>
    </row>
    <row r="31" spans="1:34" ht="33" customHeight="1" x14ac:dyDescent="0.15">
      <c r="A31" s="393"/>
      <c r="B31" s="1139" t="s">
        <v>66</v>
      </c>
      <c r="C31" s="1139"/>
      <c r="D31" s="1139"/>
      <c r="E31" s="1139"/>
      <c r="F31" s="1139"/>
      <c r="G31" s="1139"/>
      <c r="H31" s="1139"/>
      <c r="I31" s="1139"/>
      <c r="J31" s="1139"/>
      <c r="K31" s="1139"/>
      <c r="L31" s="1139"/>
      <c r="M31" s="1139"/>
      <c r="N31" s="1139"/>
      <c r="O31" s="1139"/>
      <c r="P31" s="1139"/>
      <c r="Q31" s="1140"/>
      <c r="R31" s="1141" t="s">
        <v>67</v>
      </c>
      <c r="S31" s="1142"/>
      <c r="T31" s="1142"/>
      <c r="U31" s="1142"/>
      <c r="V31" s="1142"/>
      <c r="W31" s="1142"/>
      <c r="X31" s="1142"/>
      <c r="Y31" s="1142"/>
      <c r="Z31" s="1142"/>
      <c r="AA31" s="1142"/>
      <c r="AB31" s="1142"/>
      <c r="AC31" s="1142"/>
      <c r="AD31" s="1142"/>
      <c r="AE31" s="1142"/>
      <c r="AF31" s="1142"/>
      <c r="AG31" s="1143"/>
      <c r="AH31" s="392"/>
    </row>
    <row r="32" spans="1:34" ht="33" customHeight="1" x14ac:dyDescent="0.15">
      <c r="A32" s="393"/>
      <c r="B32" s="1144" t="s">
        <v>192</v>
      </c>
      <c r="C32" s="1145"/>
      <c r="D32" s="1146" t="s">
        <v>193</v>
      </c>
      <c r="E32" s="1145"/>
      <c r="F32" s="1146" t="s">
        <v>232</v>
      </c>
      <c r="G32" s="1144"/>
      <c r="H32" s="1144"/>
      <c r="I32" s="1144"/>
      <c r="J32" s="1144"/>
      <c r="K32" s="1144"/>
      <c r="L32" s="1144"/>
      <c r="M32" s="1144"/>
      <c r="N32" s="1144"/>
      <c r="O32" s="1144"/>
      <c r="P32" s="1144"/>
      <c r="Q32" s="1145"/>
      <c r="R32" s="1146" t="s">
        <v>192</v>
      </c>
      <c r="S32" s="1145"/>
      <c r="T32" s="1146" t="s">
        <v>193</v>
      </c>
      <c r="U32" s="1145"/>
      <c r="V32" s="1146" t="s">
        <v>233</v>
      </c>
      <c r="W32" s="1144"/>
      <c r="X32" s="1144"/>
      <c r="Y32" s="1144"/>
      <c r="Z32" s="1144"/>
      <c r="AA32" s="1144"/>
      <c r="AB32" s="1144"/>
      <c r="AC32" s="1144"/>
      <c r="AD32" s="1144"/>
      <c r="AE32" s="1144"/>
      <c r="AF32" s="1144"/>
      <c r="AG32" s="1147"/>
      <c r="AH32" s="392"/>
    </row>
    <row r="33" spans="1:34" ht="33" customHeight="1" x14ac:dyDescent="0.15">
      <c r="A33" s="393"/>
      <c r="B33" s="1111" t="s">
        <v>194</v>
      </c>
      <c r="C33" s="1112"/>
      <c r="D33" s="179"/>
      <c r="E33" s="180"/>
      <c r="F33" s="179"/>
      <c r="G33" s="179"/>
      <c r="H33" s="179"/>
      <c r="I33" s="179"/>
      <c r="J33" s="179"/>
      <c r="K33" s="179"/>
      <c r="L33" s="179"/>
      <c r="M33" s="179"/>
      <c r="N33" s="179"/>
      <c r="O33" s="179"/>
      <c r="P33" s="179"/>
      <c r="Q33" s="180"/>
      <c r="R33" s="1117" t="s">
        <v>12</v>
      </c>
      <c r="S33" s="1118"/>
      <c r="T33" s="1121" t="str">
        <f>IF(subcode11="","",subcode11)</f>
        <v/>
      </c>
      <c r="U33" s="1122"/>
      <c r="V33" s="1130" t="str">
        <f>IF(subcode11="","",IF(ISNA(VLOOKUP(gyoumucode1*100+subcode11,業務一覧!$G$6:$I$34,3,FALSE)),"希望業務種目コード入力に誤りがあります",VLOOKUP(gyoumucode1*100+subcode11,業務一覧!$G$6:$I$34,3)))</f>
        <v/>
      </c>
      <c r="W33" s="1131"/>
      <c r="X33" s="1131"/>
      <c r="Y33" s="1131"/>
      <c r="Z33" s="1131"/>
      <c r="AA33" s="1131"/>
      <c r="AB33" s="1131"/>
      <c r="AC33" s="1131"/>
      <c r="AD33" s="1131"/>
      <c r="AE33" s="1131"/>
      <c r="AF33" s="1131"/>
      <c r="AG33" s="1132"/>
      <c r="AH33" s="395"/>
    </row>
    <row r="34" spans="1:34" ht="33" customHeight="1" x14ac:dyDescent="0.15">
      <c r="A34" s="393"/>
      <c r="B34" s="1113"/>
      <c r="C34" s="1114"/>
      <c r="D34" s="1125" t="str">
        <f>IF(gyoumucode1="","",gyoumucode1)</f>
        <v/>
      </c>
      <c r="E34" s="1126"/>
      <c r="F34" s="1127" t="str">
        <f>IF(gyoumucode1="","",IF(ISNA(VLOOKUP(gyoumucode1,業務一覧!$B$6:$C$34,2,FALSE)),"希望業務種目コード入力に誤りがあります",VLOOKUP(gyoumucode1,業務一覧!$B$6:$C$34,2)))</f>
        <v/>
      </c>
      <c r="G34" s="1128"/>
      <c r="H34" s="1128"/>
      <c r="I34" s="1128"/>
      <c r="J34" s="1128"/>
      <c r="K34" s="1128"/>
      <c r="L34" s="1128"/>
      <c r="M34" s="1128"/>
      <c r="N34" s="1128"/>
      <c r="O34" s="1128"/>
      <c r="P34" s="1128"/>
      <c r="Q34" s="1129"/>
      <c r="R34" s="1117" t="s">
        <v>13</v>
      </c>
      <c r="S34" s="1118"/>
      <c r="T34" s="1121" t="str">
        <f>IF(subcode12="","",subcode12)</f>
        <v/>
      </c>
      <c r="U34" s="1122"/>
      <c r="V34" s="1130" t="str">
        <f>IF(subcode12="","",IF(ISNA(VLOOKUP(gyoumucode1*100+subcode12,業務一覧!$G$6:$I$34,3,FALSE)),"希望業務種目コード入力に誤りがあります",VLOOKUP(gyoumucode1*100+subcode12,業務一覧!$G$6:$I$34,3)))</f>
        <v/>
      </c>
      <c r="W34" s="1131"/>
      <c r="X34" s="1131"/>
      <c r="Y34" s="1131"/>
      <c r="Z34" s="1131"/>
      <c r="AA34" s="1131"/>
      <c r="AB34" s="1131"/>
      <c r="AC34" s="1131"/>
      <c r="AD34" s="1131"/>
      <c r="AE34" s="1131"/>
      <c r="AF34" s="1131"/>
      <c r="AG34" s="1132"/>
      <c r="AH34" s="395"/>
    </row>
    <row r="35" spans="1:34" ht="32.25" customHeight="1" x14ac:dyDescent="0.15">
      <c r="A35" s="393"/>
      <c r="B35" s="1115"/>
      <c r="C35" s="1116"/>
      <c r="D35" s="181"/>
      <c r="E35" s="182"/>
      <c r="F35" s="181"/>
      <c r="G35" s="181"/>
      <c r="H35" s="181"/>
      <c r="I35" s="181"/>
      <c r="J35" s="181"/>
      <c r="K35" s="181"/>
      <c r="L35" s="181"/>
      <c r="M35" s="181"/>
      <c r="N35" s="181"/>
      <c r="O35" s="181"/>
      <c r="P35" s="181"/>
      <c r="Q35" s="182"/>
      <c r="R35" s="1117" t="s">
        <v>20</v>
      </c>
      <c r="S35" s="1118"/>
      <c r="T35" s="1121" t="str">
        <f>IF(subcode13="","",subcode13)</f>
        <v/>
      </c>
      <c r="U35" s="1122"/>
      <c r="V35" s="1130" t="str">
        <f>IF(subcode13="","",IF(ISNA(VLOOKUP(gyoumucode1*100+subcode13,業務一覧!$G$6:$I$34,3,FALSE)),"希望業務種目コード入力に誤りがあります",VLOOKUP(gyoumucode1*100+subcode13,業務一覧!$G$6:$I$34,3)))</f>
        <v/>
      </c>
      <c r="W35" s="1131"/>
      <c r="X35" s="1131"/>
      <c r="Y35" s="1131"/>
      <c r="Z35" s="1131"/>
      <c r="AA35" s="1131"/>
      <c r="AB35" s="1131"/>
      <c r="AC35" s="1131"/>
      <c r="AD35" s="1131"/>
      <c r="AE35" s="1131"/>
      <c r="AF35" s="1131"/>
      <c r="AG35" s="1132"/>
      <c r="AH35" s="392"/>
    </row>
    <row r="36" spans="1:34" ht="32.25" customHeight="1" x14ac:dyDescent="0.15">
      <c r="A36" s="393"/>
      <c r="B36" s="1111" t="s">
        <v>195</v>
      </c>
      <c r="C36" s="1112"/>
      <c r="D36" s="179"/>
      <c r="E36" s="183"/>
      <c r="F36" s="179"/>
      <c r="G36" s="179"/>
      <c r="H36" s="179"/>
      <c r="I36" s="179"/>
      <c r="J36" s="179"/>
      <c r="K36" s="179"/>
      <c r="L36" s="179"/>
      <c r="M36" s="179"/>
      <c r="N36" s="179"/>
      <c r="O36" s="179"/>
      <c r="P36" s="179"/>
      <c r="Q36" s="180"/>
      <c r="R36" s="1117" t="s">
        <v>12</v>
      </c>
      <c r="S36" s="1118"/>
      <c r="T36" s="1121" t="str">
        <f>IF(subcode21="","",subcode21)</f>
        <v/>
      </c>
      <c r="U36" s="1122"/>
      <c r="V36" s="1130" t="str">
        <f>IF(subcode21="","",IF(ISNA(VLOOKUP(gyoumucode2*100+subcode21,業務一覧!$G$6:$I$34,3,FALSE)),"希望業務種目コード入力に誤りがあります",VLOOKUP(gyoumucode2*100+subcode21,業務一覧!$G$6:$I$34,3)))</f>
        <v/>
      </c>
      <c r="W36" s="1131"/>
      <c r="X36" s="1131"/>
      <c r="Y36" s="1131"/>
      <c r="Z36" s="1131"/>
      <c r="AA36" s="1131"/>
      <c r="AB36" s="1131"/>
      <c r="AC36" s="1131"/>
      <c r="AD36" s="1131"/>
      <c r="AE36" s="1131"/>
      <c r="AF36" s="1131"/>
      <c r="AG36" s="1132"/>
      <c r="AH36" s="392"/>
    </row>
    <row r="37" spans="1:34" ht="33" customHeight="1" x14ac:dyDescent="0.15">
      <c r="A37" s="393"/>
      <c r="B37" s="1113"/>
      <c r="C37" s="1114"/>
      <c r="D37" s="1125" t="str">
        <f>IF(gyoumucode2="","",gyoumucode2)</f>
        <v/>
      </c>
      <c r="E37" s="1126"/>
      <c r="F37" s="1127" t="str">
        <f>IF(gyoumucode2="","",IF(ISNA(VLOOKUP(gyoumucode2,業務一覧!$B$6:$C$34,2,FALSE)),"希望業務種目コード入力に誤りがあります",VLOOKUP(gyoumucode2,業務一覧!$B$6:$C$34,2)))</f>
        <v/>
      </c>
      <c r="G37" s="1128"/>
      <c r="H37" s="1128"/>
      <c r="I37" s="1128"/>
      <c r="J37" s="1128"/>
      <c r="K37" s="1128"/>
      <c r="L37" s="1128"/>
      <c r="M37" s="1128"/>
      <c r="N37" s="1128"/>
      <c r="O37" s="1128"/>
      <c r="P37" s="1128"/>
      <c r="Q37" s="1129"/>
      <c r="R37" s="1117" t="s">
        <v>13</v>
      </c>
      <c r="S37" s="1118"/>
      <c r="T37" s="1121" t="str">
        <f>IF(subcode22="","",subcode22)</f>
        <v/>
      </c>
      <c r="U37" s="1122"/>
      <c r="V37" s="1130" t="str">
        <f>IF(subcode22="","",IF(ISNA(VLOOKUP(gyoumucode2*100+subcode22,業務一覧!$G$6:$I$34,3,FALSE)),"希望業務種目コード入力に誤りがあります",VLOOKUP(gyoumucode2*100+subcode22,業務一覧!$G$6:$I$34,3)))</f>
        <v/>
      </c>
      <c r="W37" s="1131"/>
      <c r="X37" s="1131"/>
      <c r="Y37" s="1131"/>
      <c r="Z37" s="1131"/>
      <c r="AA37" s="1131"/>
      <c r="AB37" s="1131"/>
      <c r="AC37" s="1131"/>
      <c r="AD37" s="1131"/>
      <c r="AE37" s="1131"/>
      <c r="AF37" s="1131"/>
      <c r="AG37" s="1132"/>
      <c r="AH37" s="392"/>
    </row>
    <row r="38" spans="1:34" ht="33" customHeight="1" thickBot="1" x14ac:dyDescent="0.2">
      <c r="A38" s="393"/>
      <c r="B38" s="1119"/>
      <c r="C38" s="1120"/>
      <c r="D38" s="184"/>
      <c r="E38" s="185"/>
      <c r="F38" s="184"/>
      <c r="G38" s="184"/>
      <c r="H38" s="184"/>
      <c r="I38" s="184"/>
      <c r="J38" s="184"/>
      <c r="K38" s="184"/>
      <c r="L38" s="184"/>
      <c r="M38" s="184"/>
      <c r="N38" s="184"/>
      <c r="O38" s="184"/>
      <c r="P38" s="184"/>
      <c r="Q38" s="185"/>
      <c r="R38" s="1123" t="s">
        <v>20</v>
      </c>
      <c r="S38" s="1124"/>
      <c r="T38" s="1133" t="str">
        <f>IF(subcode23="","",subcode23)</f>
        <v/>
      </c>
      <c r="U38" s="1134"/>
      <c r="V38" s="1135" t="str">
        <f>IF(subcode23="","",IF(ISNA(VLOOKUP(gyoumucode2*100+subcode23,業務一覧!$G$6:$I$34,3,FALSE)),"希望業務種目コード入力に誤りがあります",VLOOKUP(gyoumucode2*100+subcode23,業務一覧!$G$6:$I$34,3)))</f>
        <v/>
      </c>
      <c r="W38" s="1136"/>
      <c r="X38" s="1136"/>
      <c r="Y38" s="1136"/>
      <c r="Z38" s="1136"/>
      <c r="AA38" s="1136"/>
      <c r="AB38" s="1136"/>
      <c r="AC38" s="1136"/>
      <c r="AD38" s="1136"/>
      <c r="AE38" s="1136"/>
      <c r="AF38" s="1136"/>
      <c r="AG38" s="1137"/>
      <c r="AH38" s="392"/>
    </row>
    <row r="39" spans="1:34" ht="16.5" customHeight="1" x14ac:dyDescent="0.15">
      <c r="A39" s="392"/>
      <c r="B39" s="395"/>
      <c r="C39" s="395"/>
      <c r="D39" s="395"/>
      <c r="E39" s="395"/>
      <c r="F39" s="395"/>
      <c r="G39" s="395"/>
      <c r="H39" s="395"/>
      <c r="I39" s="395"/>
      <c r="J39" s="395"/>
      <c r="K39" s="395"/>
      <c r="L39" s="395"/>
      <c r="M39" s="395"/>
      <c r="N39" s="395"/>
      <c r="O39" s="395"/>
      <c r="P39" s="395"/>
      <c r="Q39" s="395"/>
      <c r="R39" s="395"/>
      <c r="S39" s="395"/>
      <c r="T39" s="395"/>
      <c r="U39" s="395"/>
      <c r="V39" s="395"/>
      <c r="W39" s="395"/>
      <c r="X39" s="395"/>
      <c r="Y39" s="395"/>
      <c r="Z39" s="395"/>
      <c r="AA39" s="395"/>
      <c r="AB39" s="395"/>
      <c r="AC39" s="395"/>
      <c r="AD39" s="395"/>
      <c r="AE39" s="395"/>
      <c r="AF39" s="395"/>
      <c r="AG39" s="395"/>
      <c r="AH39" s="392"/>
    </row>
  </sheetData>
  <sheetProtection algorithmName="SHA-512" hashValue="+D+160BuwA8lcEqDp00/t4B4M3yhhEekFrSPb6/1JfUXRQyAroN8RH7gZeLIuepKtFM2zHl3kwIQz7hVjRXmDw==" saltValue="jjkAax+V3su1q+mRGCvIkg==" spinCount="100000" sheet="1" objects="1" scenarios="1"/>
  <mergeCells count="57">
    <mergeCell ref="B3:AG4"/>
    <mergeCell ref="A6:AH11"/>
    <mergeCell ref="U13:V13"/>
    <mergeCell ref="W13:X13"/>
    <mergeCell ref="Z13:AA13"/>
    <mergeCell ref="AC13:AD13"/>
    <mergeCell ref="C16:N16"/>
    <mergeCell ref="O16:AE16"/>
    <mergeCell ref="I20:N22"/>
    <mergeCell ref="O20:AG20"/>
    <mergeCell ref="O21:AG21"/>
    <mergeCell ref="O22:AG22"/>
    <mergeCell ref="R34:S34"/>
    <mergeCell ref="T34:U34"/>
    <mergeCell ref="V34:AG34"/>
    <mergeCell ref="I23:N24"/>
    <mergeCell ref="O23:AG24"/>
    <mergeCell ref="I25:K27"/>
    <mergeCell ref="L25:N25"/>
    <mergeCell ref="P25:AF25"/>
    <mergeCell ref="L26:N27"/>
    <mergeCell ref="O26:O27"/>
    <mergeCell ref="P26:AE27"/>
    <mergeCell ref="AF26:AG26"/>
    <mergeCell ref="AF27:AG27"/>
    <mergeCell ref="V38:AG38"/>
    <mergeCell ref="T35:U35"/>
    <mergeCell ref="V35:AG35"/>
    <mergeCell ref="V36:AG36"/>
    <mergeCell ref="B30:L30"/>
    <mergeCell ref="B31:Q31"/>
    <mergeCell ref="R31:AG31"/>
    <mergeCell ref="B32:C32"/>
    <mergeCell ref="D32:E32"/>
    <mergeCell ref="F32:Q32"/>
    <mergeCell ref="R32:S32"/>
    <mergeCell ref="T32:U32"/>
    <mergeCell ref="V32:AG32"/>
    <mergeCell ref="V33:AG33"/>
    <mergeCell ref="D34:E34"/>
    <mergeCell ref="F34:Q34"/>
    <mergeCell ref="W1:AA1"/>
    <mergeCell ref="AB1:AG1"/>
    <mergeCell ref="B33:C35"/>
    <mergeCell ref="R33:S33"/>
    <mergeCell ref="B36:C38"/>
    <mergeCell ref="R36:S36"/>
    <mergeCell ref="T36:U36"/>
    <mergeCell ref="R38:S38"/>
    <mergeCell ref="R35:S35"/>
    <mergeCell ref="T33:U33"/>
    <mergeCell ref="D37:E37"/>
    <mergeCell ref="F37:Q37"/>
    <mergeCell ref="R37:S37"/>
    <mergeCell ref="T37:U37"/>
    <mergeCell ref="V37:AG37"/>
    <mergeCell ref="T38:U38"/>
  </mergeCells>
  <phoneticPr fontId="2"/>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R151"/>
  <sheetViews>
    <sheetView showGridLines="0" zoomScale="50" zoomScaleNormal="50" workbookViewId="0">
      <selection activeCell="E10" sqref="E10"/>
    </sheetView>
  </sheetViews>
  <sheetFormatPr defaultColWidth="3.5" defaultRowHeight="13.5" x14ac:dyDescent="0.15"/>
  <cols>
    <col min="1" max="1" width="3.125" style="187" customWidth="1"/>
    <col min="2" max="2" width="6.375" style="249" customWidth="1"/>
    <col min="3" max="3" width="15.75" style="249" customWidth="1"/>
    <col min="4" max="4" width="27.75" style="249" customWidth="1"/>
    <col min="5" max="5" width="21.625" style="250" customWidth="1"/>
    <col min="6" max="6" width="27.75" style="249" customWidth="1"/>
    <col min="7" max="7" width="21.625" style="249" customWidth="1"/>
    <col min="8" max="8" width="27.75" style="195" customWidth="1"/>
    <col min="9" max="9" width="55.625" style="195" customWidth="1"/>
    <col min="10" max="10" width="15.625" style="195" customWidth="1"/>
    <col min="11" max="11" width="5.625" style="195" customWidth="1"/>
    <col min="12" max="12" width="15.625" style="195" customWidth="1"/>
    <col min="13" max="13" width="5.625" style="195" customWidth="1"/>
    <col min="14" max="14" width="6.625" style="248" customWidth="1"/>
    <col min="15" max="15" width="3.5" style="193" customWidth="1"/>
    <col min="16" max="16" width="3.125" style="194" customWidth="1"/>
    <col min="17" max="17" width="3.5" style="195"/>
    <col min="18" max="18" width="9.25" style="195" bestFit="1" customWidth="1"/>
    <col min="19" max="16384" width="3.5" style="195"/>
  </cols>
  <sheetData>
    <row r="1" spans="1:18" ht="30" customHeight="1" thickBot="1" x14ac:dyDescent="0.2">
      <c r="B1" s="1256" t="s">
        <v>297</v>
      </c>
      <c r="C1" s="1257"/>
      <c r="D1" s="188" t="str">
        <f>IF(id="","",id)</f>
        <v/>
      </c>
      <c r="E1" s="189"/>
      <c r="F1" s="190"/>
      <c r="G1" s="191"/>
      <c r="H1" s="192"/>
      <c r="I1" s="192"/>
      <c r="J1" s="192"/>
      <c r="K1" s="192"/>
      <c r="L1" s="192"/>
      <c r="M1" s="192"/>
      <c r="N1" s="192"/>
    </row>
    <row r="2" spans="1:18" ht="30" customHeight="1" x14ac:dyDescent="0.15">
      <c r="B2" s="1204" t="s">
        <v>298</v>
      </c>
      <c r="C2" s="1204"/>
      <c r="D2" s="1204"/>
      <c r="E2" s="1204"/>
      <c r="F2" s="1204"/>
      <c r="G2" s="1204"/>
      <c r="H2" s="1204"/>
      <c r="I2" s="1204"/>
      <c r="J2" s="1204"/>
      <c r="K2" s="1204"/>
      <c r="L2" s="1204"/>
      <c r="M2" s="1204"/>
      <c r="N2" s="1204"/>
      <c r="O2" s="1204"/>
    </row>
    <row r="3" spans="1:18" ht="30" customHeight="1" thickBot="1" x14ac:dyDescent="0.2">
      <c r="B3" s="1204"/>
      <c r="C3" s="1204"/>
      <c r="D3" s="1204"/>
      <c r="E3" s="1204"/>
      <c r="F3" s="1204"/>
      <c r="G3" s="1204"/>
      <c r="H3" s="1204"/>
      <c r="I3" s="1204"/>
      <c r="J3" s="1204"/>
      <c r="K3" s="1204"/>
      <c r="L3" s="1204"/>
      <c r="M3" s="1204"/>
      <c r="N3" s="1204"/>
      <c r="O3" s="1204"/>
    </row>
    <row r="4" spans="1:18" ht="45" customHeight="1" x14ac:dyDescent="0.15">
      <c r="A4" s="196"/>
      <c r="B4" s="1205" t="s">
        <v>299</v>
      </c>
      <c r="C4" s="1206"/>
      <c r="D4" s="1207" t="str">
        <f>IF(gyoumucode1="","入力シートに希望業務コードを入力してください",IF(ISNA(VLOOKUP(gyoumucode1,業務一覧!$B$6:$C$34,2,FALSE)),"該当無し",VLOOKUP(gyoumucode1,業務一覧!$B$6:$C$34,2)))</f>
        <v>入力シートに希望業務コードを入力してください</v>
      </c>
      <c r="E4" s="1207"/>
      <c r="F4" s="1208"/>
      <c r="G4" s="191"/>
      <c r="H4" s="192"/>
      <c r="J4" s="192"/>
      <c r="K4" s="192"/>
      <c r="L4" s="197"/>
      <c r="M4" s="198"/>
      <c r="N4" s="199"/>
      <c r="O4" s="200"/>
    </row>
    <row r="5" spans="1:18" ht="45" customHeight="1" thickBot="1" x14ac:dyDescent="0.2">
      <c r="A5" s="196"/>
      <c r="B5" s="1238" t="s">
        <v>222</v>
      </c>
      <c r="C5" s="1239"/>
      <c r="D5" s="1240" t="str">
        <f>IF(headofficename="","入力シートに本社（商号又は名称）を入力してください",headofficename)</f>
        <v>入力シートに本社（商号又は名称）を入力してください</v>
      </c>
      <c r="E5" s="1240"/>
      <c r="F5" s="1241"/>
      <c r="G5" s="191"/>
      <c r="H5" s="192"/>
      <c r="I5" s="192"/>
      <c r="J5" s="201"/>
      <c r="K5" s="201"/>
      <c r="L5" s="192"/>
      <c r="M5" s="198"/>
      <c r="N5" s="199"/>
      <c r="O5" s="200"/>
    </row>
    <row r="6" spans="1:18" ht="45" customHeight="1" thickBot="1" x14ac:dyDescent="0.2">
      <c r="B6" s="202"/>
      <c r="C6" s="202"/>
      <c r="D6" s="203"/>
      <c r="E6" s="204"/>
      <c r="F6" s="191"/>
      <c r="G6" s="191"/>
      <c r="H6" s="192"/>
      <c r="I6" s="205"/>
      <c r="J6" s="327"/>
      <c r="K6" s="206" t="s">
        <v>223</v>
      </c>
      <c r="L6" s="397">
        <v>1</v>
      </c>
      <c r="M6" s="207" t="s">
        <v>224</v>
      </c>
      <c r="N6" s="208"/>
      <c r="O6" s="200"/>
    </row>
    <row r="7" spans="1:18" ht="30" customHeight="1" thickBot="1" x14ac:dyDescent="0.2">
      <c r="B7" s="209" t="s">
        <v>225</v>
      </c>
      <c r="C7" s="210"/>
      <c r="D7" s="210"/>
      <c r="E7" s="210"/>
      <c r="F7" s="211"/>
      <c r="G7" s="211"/>
      <c r="H7" s="192"/>
      <c r="I7" s="192"/>
      <c r="J7" s="212"/>
      <c r="K7" s="212"/>
      <c r="L7" s="212"/>
      <c r="M7" s="213"/>
      <c r="N7" s="199"/>
      <c r="O7" s="200"/>
    </row>
    <row r="8" spans="1:18" ht="30" customHeight="1" x14ac:dyDescent="0.15">
      <c r="B8" s="1213" t="s">
        <v>226</v>
      </c>
      <c r="C8" s="1215" t="s">
        <v>300</v>
      </c>
      <c r="D8" s="1216"/>
      <c r="E8" s="1219" t="s">
        <v>301</v>
      </c>
      <c r="F8" s="1221" t="s">
        <v>302</v>
      </c>
      <c r="G8" s="1222"/>
      <c r="H8" s="1222"/>
      <c r="I8" s="1223" t="s">
        <v>303</v>
      </c>
      <c r="J8" s="1224"/>
      <c r="K8" s="1224"/>
      <c r="L8" s="1224"/>
      <c r="M8" s="1225"/>
      <c r="N8" s="1209" t="s">
        <v>227</v>
      </c>
      <c r="O8" s="1210"/>
    </row>
    <row r="9" spans="1:18" ht="30" customHeight="1" x14ac:dyDescent="0.15">
      <c r="B9" s="1214"/>
      <c r="C9" s="1217"/>
      <c r="D9" s="1218"/>
      <c r="E9" s="1220"/>
      <c r="F9" s="1242" t="s">
        <v>304</v>
      </c>
      <c r="G9" s="1243"/>
      <c r="H9" s="291" t="s">
        <v>305</v>
      </c>
      <c r="I9" s="1226"/>
      <c r="J9" s="1227"/>
      <c r="K9" s="1227"/>
      <c r="L9" s="1227"/>
      <c r="M9" s="1228"/>
      <c r="N9" s="1211"/>
      <c r="O9" s="1212"/>
    </row>
    <row r="10" spans="1:18" ht="54.95" customHeight="1" x14ac:dyDescent="0.15">
      <c r="B10" s="292"/>
      <c r="C10" s="1246"/>
      <c r="D10" s="1247"/>
      <c r="E10" s="439"/>
      <c r="F10" s="1248"/>
      <c r="G10" s="1249"/>
      <c r="H10" s="294"/>
      <c r="I10" s="1197"/>
      <c r="J10" s="1198"/>
      <c r="K10" s="1198"/>
      <c r="L10" s="1198"/>
      <c r="M10" s="1199"/>
      <c r="N10" s="295"/>
      <c r="O10" s="214" t="s">
        <v>46</v>
      </c>
      <c r="R10" s="215" t="s">
        <v>385</v>
      </c>
    </row>
    <row r="11" spans="1:18" ht="54.95" customHeight="1" x14ac:dyDescent="0.15">
      <c r="B11" s="292"/>
      <c r="C11" s="1246"/>
      <c r="D11" s="1247"/>
      <c r="E11" s="439"/>
      <c r="F11" s="1248"/>
      <c r="G11" s="1249"/>
      <c r="H11" s="294"/>
      <c r="I11" s="1197"/>
      <c r="J11" s="1198"/>
      <c r="K11" s="1198"/>
      <c r="L11" s="1198"/>
      <c r="M11" s="1199"/>
      <c r="N11" s="295"/>
      <c r="O11" s="214" t="s">
        <v>46</v>
      </c>
      <c r="R11" s="215" t="s">
        <v>386</v>
      </c>
    </row>
    <row r="12" spans="1:18" ht="54.95" customHeight="1" x14ac:dyDescent="0.15">
      <c r="B12" s="292"/>
      <c r="C12" s="1246"/>
      <c r="D12" s="1247"/>
      <c r="E12" s="439"/>
      <c r="F12" s="1248"/>
      <c r="G12" s="1249"/>
      <c r="H12" s="294"/>
      <c r="I12" s="1197"/>
      <c r="J12" s="1198"/>
      <c r="K12" s="1198"/>
      <c r="L12" s="1198"/>
      <c r="M12" s="1199"/>
      <c r="N12" s="295"/>
      <c r="O12" s="214" t="s">
        <v>46</v>
      </c>
      <c r="R12" s="215" t="str">
        <f t="shared" ref="R12:R21" si="0">IF($C12&lt;&gt;"",$E12,"")</f>
        <v/>
      </c>
    </row>
    <row r="13" spans="1:18" ht="54.95" customHeight="1" x14ac:dyDescent="0.15">
      <c r="B13" s="292"/>
      <c r="C13" s="1246"/>
      <c r="D13" s="1247"/>
      <c r="E13" s="439"/>
      <c r="F13" s="1248"/>
      <c r="G13" s="1249"/>
      <c r="H13" s="294"/>
      <c r="I13" s="1197"/>
      <c r="J13" s="1198"/>
      <c r="K13" s="1198"/>
      <c r="L13" s="1198"/>
      <c r="M13" s="1199"/>
      <c r="N13" s="295"/>
      <c r="O13" s="214" t="s">
        <v>46</v>
      </c>
      <c r="R13" s="215" t="str">
        <f t="shared" si="0"/>
        <v/>
      </c>
    </row>
    <row r="14" spans="1:18" ht="54.95" customHeight="1" x14ac:dyDescent="0.15">
      <c r="B14" s="292"/>
      <c r="C14" s="1246"/>
      <c r="D14" s="1247"/>
      <c r="E14" s="439"/>
      <c r="F14" s="1248"/>
      <c r="G14" s="1249"/>
      <c r="H14" s="294"/>
      <c r="I14" s="1197"/>
      <c r="J14" s="1198"/>
      <c r="K14" s="1198"/>
      <c r="L14" s="1198"/>
      <c r="M14" s="1199"/>
      <c r="N14" s="295"/>
      <c r="O14" s="214" t="s">
        <v>46</v>
      </c>
      <c r="R14" s="215" t="str">
        <f t="shared" si="0"/>
        <v/>
      </c>
    </row>
    <row r="15" spans="1:18" ht="54.95" customHeight="1" x14ac:dyDescent="0.15">
      <c r="B15" s="292"/>
      <c r="C15" s="1246"/>
      <c r="D15" s="1247"/>
      <c r="E15" s="439"/>
      <c r="F15" s="1248"/>
      <c r="G15" s="1249"/>
      <c r="H15" s="294"/>
      <c r="I15" s="1197"/>
      <c r="J15" s="1198"/>
      <c r="K15" s="1198"/>
      <c r="L15" s="1198"/>
      <c r="M15" s="1199"/>
      <c r="N15" s="295"/>
      <c r="O15" s="214" t="s">
        <v>46</v>
      </c>
      <c r="R15" s="215" t="str">
        <f t="shared" si="0"/>
        <v/>
      </c>
    </row>
    <row r="16" spans="1:18" ht="54.95" customHeight="1" x14ac:dyDescent="0.15">
      <c r="B16" s="292"/>
      <c r="C16" s="1246"/>
      <c r="D16" s="1247"/>
      <c r="E16" s="439"/>
      <c r="F16" s="1248"/>
      <c r="G16" s="1249"/>
      <c r="H16" s="294"/>
      <c r="I16" s="1197"/>
      <c r="J16" s="1198"/>
      <c r="K16" s="1198"/>
      <c r="L16" s="1198"/>
      <c r="M16" s="1199"/>
      <c r="N16" s="295"/>
      <c r="O16" s="214" t="s">
        <v>46</v>
      </c>
      <c r="R16" s="215" t="str">
        <f t="shared" si="0"/>
        <v/>
      </c>
    </row>
    <row r="17" spans="1:18" ht="54.95" customHeight="1" x14ac:dyDescent="0.15">
      <c r="B17" s="292"/>
      <c r="C17" s="1246"/>
      <c r="D17" s="1247"/>
      <c r="E17" s="439"/>
      <c r="F17" s="1248"/>
      <c r="G17" s="1249"/>
      <c r="H17" s="294"/>
      <c r="I17" s="1197"/>
      <c r="J17" s="1198"/>
      <c r="K17" s="1198"/>
      <c r="L17" s="1198"/>
      <c r="M17" s="1199"/>
      <c r="N17" s="295"/>
      <c r="O17" s="216" t="s">
        <v>46</v>
      </c>
      <c r="R17" s="215" t="str">
        <f t="shared" si="0"/>
        <v/>
      </c>
    </row>
    <row r="18" spans="1:18" ht="54.95" customHeight="1" x14ac:dyDescent="0.15">
      <c r="B18" s="292"/>
      <c r="C18" s="1246"/>
      <c r="D18" s="1247"/>
      <c r="E18" s="439"/>
      <c r="F18" s="1248"/>
      <c r="G18" s="1249"/>
      <c r="H18" s="294"/>
      <c r="I18" s="1197"/>
      <c r="J18" s="1198"/>
      <c r="K18" s="1198"/>
      <c r="L18" s="1198"/>
      <c r="M18" s="1199"/>
      <c r="N18" s="295"/>
      <c r="O18" s="216" t="s">
        <v>46</v>
      </c>
      <c r="R18" s="215" t="str">
        <f t="shared" si="0"/>
        <v/>
      </c>
    </row>
    <row r="19" spans="1:18" ht="54.95" customHeight="1" x14ac:dyDescent="0.15">
      <c r="B19" s="292"/>
      <c r="C19" s="1246"/>
      <c r="D19" s="1247"/>
      <c r="E19" s="439"/>
      <c r="F19" s="1248"/>
      <c r="G19" s="1249"/>
      <c r="H19" s="294"/>
      <c r="I19" s="1197"/>
      <c r="J19" s="1198"/>
      <c r="K19" s="1198"/>
      <c r="L19" s="1198"/>
      <c r="M19" s="1199"/>
      <c r="N19" s="295"/>
      <c r="O19" s="216" t="s">
        <v>46</v>
      </c>
      <c r="R19" s="215" t="str">
        <f t="shared" si="0"/>
        <v/>
      </c>
    </row>
    <row r="20" spans="1:18" ht="54.95" customHeight="1" x14ac:dyDescent="0.15">
      <c r="B20" s="292"/>
      <c r="C20" s="1246"/>
      <c r="D20" s="1247"/>
      <c r="E20" s="440"/>
      <c r="F20" s="1248"/>
      <c r="G20" s="1249"/>
      <c r="H20" s="294"/>
      <c r="I20" s="1197"/>
      <c r="J20" s="1198"/>
      <c r="K20" s="1198"/>
      <c r="L20" s="1198"/>
      <c r="M20" s="1199"/>
      <c r="N20" s="295"/>
      <c r="O20" s="216" t="s">
        <v>46</v>
      </c>
      <c r="R20" s="215" t="str">
        <f t="shared" si="0"/>
        <v/>
      </c>
    </row>
    <row r="21" spans="1:18" ht="54.95" customHeight="1" thickBot="1" x14ac:dyDescent="0.2">
      <c r="B21" s="293"/>
      <c r="C21" s="1250"/>
      <c r="D21" s="1251"/>
      <c r="E21" s="441"/>
      <c r="F21" s="1252"/>
      <c r="G21" s="1253"/>
      <c r="H21" s="296"/>
      <c r="I21" s="1229"/>
      <c r="J21" s="1230"/>
      <c r="K21" s="1230"/>
      <c r="L21" s="1230"/>
      <c r="M21" s="1231"/>
      <c r="N21" s="297"/>
      <c r="O21" s="217" t="s">
        <v>46</v>
      </c>
      <c r="R21" s="215" t="str">
        <f t="shared" si="0"/>
        <v/>
      </c>
    </row>
    <row r="22" spans="1:18" ht="9.9499999999999993" customHeight="1" x14ac:dyDescent="0.15">
      <c r="B22" s="442"/>
      <c r="C22" s="443"/>
      <c r="D22" s="443"/>
      <c r="E22" s="218"/>
      <c r="F22" s="444"/>
      <c r="G22" s="444"/>
      <c r="H22" s="445"/>
      <c r="I22" s="446"/>
      <c r="J22" s="446"/>
      <c r="K22" s="446"/>
      <c r="L22" s="446"/>
      <c r="M22" s="446"/>
      <c r="N22" s="447"/>
      <c r="O22" s="219"/>
      <c r="R22" s="215"/>
    </row>
    <row r="23" spans="1:18" ht="30" customHeight="1" thickBot="1" x14ac:dyDescent="0.2">
      <c r="B23" s="220" t="s">
        <v>228</v>
      </c>
      <c r="C23" s="221"/>
      <c r="D23" s="221"/>
      <c r="E23" s="222"/>
      <c r="F23" s="223"/>
      <c r="G23" s="222"/>
      <c r="H23" s="223" t="s">
        <v>229</v>
      </c>
      <c r="I23" s="224"/>
      <c r="J23" s="224"/>
      <c r="K23" s="224"/>
      <c r="L23" s="224"/>
      <c r="M23" s="224"/>
      <c r="N23" s="225"/>
      <c r="O23" s="219"/>
    </row>
    <row r="24" spans="1:18" ht="50.1" customHeight="1" thickBot="1" x14ac:dyDescent="0.2">
      <c r="B24" s="1254" t="s">
        <v>348</v>
      </c>
      <c r="C24" s="1255"/>
      <c r="D24" s="405">
        <f>$F$24+$H$24</f>
        <v>0</v>
      </c>
      <c r="E24" s="300" t="s">
        <v>230</v>
      </c>
      <c r="F24" s="298"/>
      <c r="G24" s="301" t="s">
        <v>231</v>
      </c>
      <c r="H24" s="299"/>
      <c r="I24" s="226"/>
      <c r="J24" s="226"/>
      <c r="K24" s="226"/>
      <c r="L24" s="226"/>
      <c r="M24" s="227"/>
      <c r="N24" s="228"/>
      <c r="O24" s="229"/>
    </row>
    <row r="25" spans="1:18" s="230" customFormat="1" ht="30" customHeight="1" x14ac:dyDescent="0.15">
      <c r="B25" s="289"/>
      <c r="C25" s="231"/>
      <c r="D25" s="232"/>
      <c r="E25" s="232"/>
      <c r="F25" s="233"/>
      <c r="G25" s="233"/>
      <c r="H25" s="234"/>
      <c r="I25" s="235"/>
    </row>
    <row r="26" spans="1:18" ht="30" customHeight="1" thickBot="1" x14ac:dyDescent="0.2">
      <c r="B26" s="56"/>
      <c r="C26" s="191"/>
      <c r="D26" s="191"/>
      <c r="E26" s="236"/>
      <c r="F26" s="237"/>
      <c r="G26" s="238"/>
      <c r="H26" s="237"/>
      <c r="I26" s="192"/>
      <c r="J26" s="239"/>
      <c r="L26" s="192"/>
      <c r="M26" s="1234" t="s">
        <v>240</v>
      </c>
      <c r="N26" s="1235"/>
      <c r="O26" s="1235"/>
    </row>
    <row r="27" spans="1:18" ht="30" customHeight="1" thickBot="1" x14ac:dyDescent="0.2">
      <c r="B27" s="1256" t="s">
        <v>297</v>
      </c>
      <c r="C27" s="1257"/>
      <c r="D27" s="188" t="str">
        <f>IF(id="","",id)</f>
        <v/>
      </c>
      <c r="E27" s="189"/>
      <c r="F27" s="190"/>
      <c r="G27" s="191"/>
      <c r="H27" s="192"/>
      <c r="I27" s="192"/>
      <c r="J27" s="192"/>
      <c r="K27" s="192"/>
      <c r="L27" s="192"/>
      <c r="M27" s="192"/>
      <c r="N27" s="199"/>
    </row>
    <row r="28" spans="1:18" ht="30" customHeight="1" x14ac:dyDescent="0.15">
      <c r="B28" s="1204" t="s">
        <v>306</v>
      </c>
      <c r="C28" s="1204"/>
      <c r="D28" s="1204"/>
      <c r="E28" s="1204"/>
      <c r="F28" s="1204"/>
      <c r="G28" s="1204"/>
      <c r="H28" s="1204"/>
      <c r="I28" s="1204"/>
      <c r="J28" s="1204"/>
      <c r="K28" s="1204"/>
      <c r="L28" s="1204"/>
      <c r="M28" s="1204"/>
      <c r="N28" s="1204"/>
      <c r="O28" s="1204"/>
    </row>
    <row r="29" spans="1:18" ht="30" customHeight="1" thickBot="1" x14ac:dyDescent="0.2">
      <c r="B29" s="1204"/>
      <c r="C29" s="1204"/>
      <c r="D29" s="1204"/>
      <c r="E29" s="1204"/>
      <c r="F29" s="1204"/>
      <c r="G29" s="1204"/>
      <c r="H29" s="1204"/>
      <c r="I29" s="1204"/>
      <c r="J29" s="1204"/>
      <c r="K29" s="1204"/>
      <c r="L29" s="1204"/>
      <c r="M29" s="1204"/>
      <c r="N29" s="1204"/>
      <c r="O29" s="1204"/>
    </row>
    <row r="30" spans="1:18" ht="45" customHeight="1" x14ac:dyDescent="0.15">
      <c r="A30" s="196"/>
      <c r="B30" s="1205" t="s">
        <v>299</v>
      </c>
      <c r="C30" s="1206"/>
      <c r="D30" s="1207" t="str">
        <f>IF(gyoumucode1="","入力シートに希望業務コードを入力してください",IF(ISNA(VLOOKUP(gyoumucode1,業務一覧!$B$6:$C$34,2,FALSE)),"該当無し",VLOOKUP(gyoumucode1,業務一覧!$B$6:$C$34,2)))</f>
        <v>入力シートに希望業務コードを入力してください</v>
      </c>
      <c r="E30" s="1207"/>
      <c r="F30" s="1208"/>
      <c r="G30" s="191"/>
      <c r="H30" s="192"/>
      <c r="I30" s="192"/>
      <c r="J30" s="192"/>
      <c r="K30" s="192"/>
      <c r="L30" s="197"/>
      <c r="M30" s="198"/>
      <c r="N30" s="199"/>
      <c r="O30" s="200"/>
    </row>
    <row r="31" spans="1:18" ht="45" customHeight="1" thickBot="1" x14ac:dyDescent="0.2">
      <c r="A31" s="196"/>
      <c r="B31" s="1238" t="s">
        <v>222</v>
      </c>
      <c r="C31" s="1239"/>
      <c r="D31" s="1240" t="str">
        <f>IF(headofficename="","入力シートに本社（商号又は名称）を入力してください",headofficename)</f>
        <v>入力シートに本社（商号又は名称）を入力してください</v>
      </c>
      <c r="E31" s="1240"/>
      <c r="F31" s="1241"/>
      <c r="G31" s="191"/>
      <c r="H31" s="192"/>
      <c r="I31" s="192"/>
      <c r="J31" s="201"/>
      <c r="K31" s="201"/>
      <c r="L31" s="192"/>
      <c r="M31" s="198"/>
      <c r="N31" s="199"/>
      <c r="O31" s="200"/>
    </row>
    <row r="32" spans="1:18" ht="45" customHeight="1" thickBot="1" x14ac:dyDescent="0.2">
      <c r="B32" s="202"/>
      <c r="C32" s="202"/>
      <c r="D32" s="203"/>
      <c r="E32" s="204"/>
      <c r="F32" s="191"/>
      <c r="G32" s="191"/>
      <c r="H32" s="192"/>
      <c r="I32" s="205"/>
      <c r="J32" s="438" t="str">
        <f>IF($J$6="","",$J$6)</f>
        <v/>
      </c>
      <c r="K32" s="206" t="s">
        <v>223</v>
      </c>
      <c r="L32" s="397">
        <v>2</v>
      </c>
      <c r="M32" s="207" t="s">
        <v>224</v>
      </c>
      <c r="N32" s="208"/>
      <c r="O32" s="200"/>
    </row>
    <row r="33" spans="2:18" ht="30" customHeight="1" thickBot="1" x14ac:dyDescent="0.2">
      <c r="B33" s="209" t="s">
        <v>225</v>
      </c>
      <c r="C33" s="210"/>
      <c r="D33" s="210"/>
      <c r="E33" s="210"/>
      <c r="F33" s="211"/>
      <c r="G33" s="211"/>
      <c r="H33" s="192"/>
      <c r="I33" s="192"/>
      <c r="J33" s="212"/>
      <c r="K33" s="212"/>
      <c r="L33" s="212"/>
      <c r="M33" s="213"/>
      <c r="N33" s="199"/>
      <c r="O33" s="200"/>
    </row>
    <row r="34" spans="2:18" ht="30" customHeight="1" x14ac:dyDescent="0.15">
      <c r="B34" s="1213" t="s">
        <v>226</v>
      </c>
      <c r="C34" s="1215" t="s">
        <v>300</v>
      </c>
      <c r="D34" s="1216"/>
      <c r="E34" s="1219" t="s">
        <v>301</v>
      </c>
      <c r="F34" s="1221" t="s">
        <v>302</v>
      </c>
      <c r="G34" s="1222"/>
      <c r="H34" s="1222"/>
      <c r="I34" s="1223" t="s">
        <v>303</v>
      </c>
      <c r="J34" s="1224"/>
      <c r="K34" s="1224"/>
      <c r="L34" s="1224"/>
      <c r="M34" s="1225"/>
      <c r="N34" s="1209" t="s">
        <v>227</v>
      </c>
      <c r="O34" s="1210"/>
    </row>
    <row r="35" spans="2:18" ht="30" customHeight="1" x14ac:dyDescent="0.15">
      <c r="B35" s="1214"/>
      <c r="C35" s="1217"/>
      <c r="D35" s="1218"/>
      <c r="E35" s="1220"/>
      <c r="F35" s="1242" t="s">
        <v>304</v>
      </c>
      <c r="G35" s="1243"/>
      <c r="H35" s="291" t="s">
        <v>305</v>
      </c>
      <c r="I35" s="1226"/>
      <c r="J35" s="1227"/>
      <c r="K35" s="1227"/>
      <c r="L35" s="1227"/>
      <c r="M35" s="1228"/>
      <c r="N35" s="1211"/>
      <c r="O35" s="1212"/>
    </row>
    <row r="36" spans="2:18" ht="54.95" customHeight="1" x14ac:dyDescent="0.15">
      <c r="B36" s="292"/>
      <c r="C36" s="1200"/>
      <c r="D36" s="1201"/>
      <c r="E36" s="439"/>
      <c r="F36" s="1202"/>
      <c r="G36" s="1203"/>
      <c r="H36" s="294"/>
      <c r="I36" s="1197"/>
      <c r="J36" s="1198"/>
      <c r="K36" s="1198"/>
      <c r="L36" s="1198"/>
      <c r="M36" s="1199"/>
      <c r="N36" s="295"/>
      <c r="O36" s="214" t="s">
        <v>46</v>
      </c>
      <c r="P36" s="240" t="str">
        <f>IF($C36&lt;&gt;"",$E36,"")</f>
        <v/>
      </c>
      <c r="R36" s="215" t="str">
        <f t="shared" ref="R36:R47" si="1">IF($C36&lt;&gt;"",$E36,"")</f>
        <v/>
      </c>
    </row>
    <row r="37" spans="2:18" ht="54.95" customHeight="1" x14ac:dyDescent="0.15">
      <c r="B37" s="292"/>
      <c r="C37" s="1200"/>
      <c r="D37" s="1201"/>
      <c r="E37" s="439"/>
      <c r="F37" s="1202"/>
      <c r="G37" s="1203"/>
      <c r="H37" s="294"/>
      <c r="I37" s="1197"/>
      <c r="J37" s="1198"/>
      <c r="K37" s="1198"/>
      <c r="L37" s="1198"/>
      <c r="M37" s="1199"/>
      <c r="N37" s="295"/>
      <c r="O37" s="214" t="s">
        <v>46</v>
      </c>
      <c r="P37" s="240" t="str">
        <f t="shared" ref="P37:P47" si="2">IF($C37&lt;&gt;"",$E37,"")</f>
        <v/>
      </c>
      <c r="R37" s="215" t="str">
        <f t="shared" si="1"/>
        <v/>
      </c>
    </row>
    <row r="38" spans="2:18" ht="54.95" customHeight="1" x14ac:dyDescent="0.15">
      <c r="B38" s="292"/>
      <c r="C38" s="1200"/>
      <c r="D38" s="1201"/>
      <c r="E38" s="439"/>
      <c r="F38" s="1202"/>
      <c r="G38" s="1203"/>
      <c r="H38" s="294"/>
      <c r="I38" s="1197"/>
      <c r="J38" s="1198"/>
      <c r="K38" s="1198"/>
      <c r="L38" s="1198"/>
      <c r="M38" s="1199"/>
      <c r="N38" s="295"/>
      <c r="O38" s="214" t="s">
        <v>46</v>
      </c>
      <c r="P38" s="240" t="str">
        <f t="shared" si="2"/>
        <v/>
      </c>
      <c r="R38" s="215" t="str">
        <f t="shared" si="1"/>
        <v/>
      </c>
    </row>
    <row r="39" spans="2:18" ht="54.95" customHeight="1" x14ac:dyDescent="0.15">
      <c r="B39" s="292"/>
      <c r="C39" s="1200"/>
      <c r="D39" s="1201"/>
      <c r="E39" s="439"/>
      <c r="F39" s="1202"/>
      <c r="G39" s="1203"/>
      <c r="H39" s="294"/>
      <c r="I39" s="1197"/>
      <c r="J39" s="1198"/>
      <c r="K39" s="1198"/>
      <c r="L39" s="1198"/>
      <c r="M39" s="1199"/>
      <c r="N39" s="295"/>
      <c r="O39" s="214" t="s">
        <v>46</v>
      </c>
      <c r="P39" s="240" t="str">
        <f t="shared" si="2"/>
        <v/>
      </c>
      <c r="R39" s="215" t="str">
        <f t="shared" si="1"/>
        <v/>
      </c>
    </row>
    <row r="40" spans="2:18" ht="54.95" customHeight="1" x14ac:dyDescent="0.15">
      <c r="B40" s="292"/>
      <c r="C40" s="1200"/>
      <c r="D40" s="1201"/>
      <c r="E40" s="439"/>
      <c r="F40" s="1202"/>
      <c r="G40" s="1203"/>
      <c r="H40" s="294"/>
      <c r="I40" s="1197"/>
      <c r="J40" s="1198"/>
      <c r="K40" s="1198"/>
      <c r="L40" s="1198"/>
      <c r="M40" s="1199"/>
      <c r="N40" s="295"/>
      <c r="O40" s="214" t="s">
        <v>46</v>
      </c>
      <c r="P40" s="240" t="str">
        <f t="shared" si="2"/>
        <v/>
      </c>
      <c r="R40" s="215" t="str">
        <f t="shared" si="1"/>
        <v/>
      </c>
    </row>
    <row r="41" spans="2:18" ht="54.95" customHeight="1" x14ac:dyDescent="0.15">
      <c r="B41" s="292"/>
      <c r="C41" s="1200"/>
      <c r="D41" s="1201"/>
      <c r="E41" s="439"/>
      <c r="F41" s="1202"/>
      <c r="G41" s="1203"/>
      <c r="H41" s="294"/>
      <c r="I41" s="1197"/>
      <c r="J41" s="1198"/>
      <c r="K41" s="1198"/>
      <c r="L41" s="1198"/>
      <c r="M41" s="1199"/>
      <c r="N41" s="295"/>
      <c r="O41" s="214" t="s">
        <v>46</v>
      </c>
      <c r="P41" s="240" t="str">
        <f t="shared" si="2"/>
        <v/>
      </c>
      <c r="R41" s="215" t="str">
        <f t="shared" si="1"/>
        <v/>
      </c>
    </row>
    <row r="42" spans="2:18" ht="54.95" customHeight="1" x14ac:dyDescent="0.15">
      <c r="B42" s="292"/>
      <c r="C42" s="1200"/>
      <c r="D42" s="1201"/>
      <c r="E42" s="439"/>
      <c r="F42" s="1202"/>
      <c r="G42" s="1203"/>
      <c r="H42" s="294"/>
      <c r="I42" s="1197"/>
      <c r="J42" s="1198"/>
      <c r="K42" s="1198"/>
      <c r="L42" s="1198"/>
      <c r="M42" s="1199"/>
      <c r="N42" s="295"/>
      <c r="O42" s="214" t="s">
        <v>46</v>
      </c>
      <c r="P42" s="240" t="str">
        <f t="shared" si="2"/>
        <v/>
      </c>
      <c r="R42" s="215" t="str">
        <f t="shared" si="1"/>
        <v/>
      </c>
    </row>
    <row r="43" spans="2:18" ht="54.95" customHeight="1" x14ac:dyDescent="0.15">
      <c r="B43" s="292"/>
      <c r="C43" s="1200"/>
      <c r="D43" s="1201"/>
      <c r="E43" s="439"/>
      <c r="F43" s="1202"/>
      <c r="G43" s="1203"/>
      <c r="H43" s="294"/>
      <c r="I43" s="1197"/>
      <c r="J43" s="1198"/>
      <c r="K43" s="1198"/>
      <c r="L43" s="1198"/>
      <c r="M43" s="1199"/>
      <c r="N43" s="295"/>
      <c r="O43" s="216" t="s">
        <v>46</v>
      </c>
      <c r="P43" s="240" t="str">
        <f t="shared" si="2"/>
        <v/>
      </c>
      <c r="R43" s="215" t="str">
        <f t="shared" si="1"/>
        <v/>
      </c>
    </row>
    <row r="44" spans="2:18" ht="54.95" customHeight="1" x14ac:dyDescent="0.15">
      <c r="B44" s="292"/>
      <c r="C44" s="1200"/>
      <c r="D44" s="1201"/>
      <c r="E44" s="439"/>
      <c r="F44" s="1202"/>
      <c r="G44" s="1203"/>
      <c r="H44" s="294"/>
      <c r="I44" s="1197"/>
      <c r="J44" s="1198"/>
      <c r="K44" s="1198"/>
      <c r="L44" s="1198"/>
      <c r="M44" s="1199"/>
      <c r="N44" s="295"/>
      <c r="O44" s="216" t="s">
        <v>46</v>
      </c>
      <c r="P44" s="240" t="str">
        <f t="shared" si="2"/>
        <v/>
      </c>
      <c r="R44" s="215" t="str">
        <f t="shared" si="1"/>
        <v/>
      </c>
    </row>
    <row r="45" spans="2:18" ht="54.95" customHeight="1" x14ac:dyDescent="0.15">
      <c r="B45" s="292"/>
      <c r="C45" s="1200"/>
      <c r="D45" s="1201"/>
      <c r="E45" s="439"/>
      <c r="F45" s="1202"/>
      <c r="G45" s="1203"/>
      <c r="H45" s="294"/>
      <c r="I45" s="1197"/>
      <c r="J45" s="1198"/>
      <c r="K45" s="1198"/>
      <c r="L45" s="1198"/>
      <c r="M45" s="1199"/>
      <c r="N45" s="295"/>
      <c r="O45" s="216" t="s">
        <v>46</v>
      </c>
      <c r="P45" s="240" t="str">
        <f t="shared" si="2"/>
        <v/>
      </c>
      <c r="R45" s="215" t="str">
        <f t="shared" si="1"/>
        <v/>
      </c>
    </row>
    <row r="46" spans="2:18" ht="54.95" customHeight="1" x14ac:dyDescent="0.15">
      <c r="B46" s="292"/>
      <c r="C46" s="1200"/>
      <c r="D46" s="1201"/>
      <c r="E46" s="439"/>
      <c r="F46" s="1202"/>
      <c r="G46" s="1203"/>
      <c r="H46" s="294"/>
      <c r="I46" s="1197"/>
      <c r="J46" s="1198"/>
      <c r="K46" s="1198"/>
      <c r="L46" s="1198"/>
      <c r="M46" s="1199"/>
      <c r="N46" s="295"/>
      <c r="O46" s="216" t="s">
        <v>46</v>
      </c>
      <c r="P46" s="240" t="str">
        <f t="shared" si="2"/>
        <v/>
      </c>
      <c r="R46" s="215" t="str">
        <f t="shared" si="1"/>
        <v/>
      </c>
    </row>
    <row r="47" spans="2:18" ht="54.95" customHeight="1" thickBot="1" x14ac:dyDescent="0.2">
      <c r="B47" s="293"/>
      <c r="C47" s="1236"/>
      <c r="D47" s="1237"/>
      <c r="E47" s="441"/>
      <c r="F47" s="1232"/>
      <c r="G47" s="1233"/>
      <c r="H47" s="294"/>
      <c r="I47" s="1229"/>
      <c r="J47" s="1230"/>
      <c r="K47" s="1230"/>
      <c r="L47" s="1230"/>
      <c r="M47" s="1231"/>
      <c r="N47" s="295"/>
      <c r="O47" s="217" t="s">
        <v>46</v>
      </c>
      <c r="P47" s="240" t="str">
        <f t="shared" si="2"/>
        <v/>
      </c>
      <c r="R47" s="215" t="str">
        <f t="shared" si="1"/>
        <v/>
      </c>
    </row>
    <row r="48" spans="2:18" ht="30" customHeight="1" x14ac:dyDescent="0.15">
      <c r="B48" s="241"/>
      <c r="C48" s="221"/>
      <c r="D48" s="221"/>
      <c r="E48" s="222"/>
      <c r="F48" s="221"/>
      <c r="G48" s="221"/>
      <c r="H48" s="242"/>
      <c r="I48" s="226"/>
      <c r="J48" s="226"/>
      <c r="K48" s="226"/>
      <c r="L48" s="226"/>
      <c r="M48" s="226"/>
      <c r="N48" s="243"/>
      <c r="O48" s="219"/>
    </row>
    <row r="49" spans="1:18" ht="30" customHeight="1" x14ac:dyDescent="0.15">
      <c r="B49" s="241"/>
      <c r="C49" s="226"/>
      <c r="D49" s="226"/>
      <c r="E49" s="226"/>
      <c r="F49" s="226"/>
      <c r="G49" s="228"/>
      <c r="H49" s="219"/>
      <c r="I49" s="194"/>
      <c r="N49" s="195"/>
      <c r="O49" s="195"/>
      <c r="P49" s="195"/>
    </row>
    <row r="50" spans="1:18" ht="60" customHeight="1" x14ac:dyDescent="0.15">
      <c r="B50" s="241"/>
      <c r="C50" s="221"/>
      <c r="D50" s="221"/>
      <c r="E50" s="222"/>
      <c r="F50" s="221"/>
      <c r="G50" s="221"/>
      <c r="H50" s="244"/>
      <c r="I50" s="231"/>
      <c r="J50" s="226"/>
      <c r="K50" s="226"/>
      <c r="L50" s="226"/>
      <c r="M50" s="226"/>
      <c r="N50" s="228"/>
      <c r="O50" s="245" t="str">
        <f>IF($N$24&gt;110,"有資格者数による点数が110点を超えたため、これ以上の技術者の入力を省略できます","")</f>
        <v/>
      </c>
    </row>
    <row r="51" spans="1:18" ht="30" customHeight="1" thickBot="1" x14ac:dyDescent="0.2">
      <c r="B51" s="241"/>
      <c r="C51" s="221"/>
      <c r="D51" s="221"/>
      <c r="E51" s="222"/>
      <c r="F51" s="221"/>
      <c r="G51" s="221"/>
      <c r="H51" s="244"/>
      <c r="I51" s="192"/>
      <c r="J51" s="226"/>
      <c r="K51" s="226"/>
      <c r="L51" s="226"/>
      <c r="M51" s="1234" t="s">
        <v>240</v>
      </c>
      <c r="N51" s="1235"/>
      <c r="O51" s="1235"/>
    </row>
    <row r="52" spans="1:18" ht="30" customHeight="1" thickBot="1" x14ac:dyDescent="0.2">
      <c r="B52" s="1256" t="s">
        <v>297</v>
      </c>
      <c r="C52" s="1257"/>
      <c r="D52" s="188" t="str">
        <f>IF(id="","",id)</f>
        <v/>
      </c>
      <c r="E52" s="189"/>
      <c r="F52" s="190"/>
      <c r="G52" s="191"/>
      <c r="H52" s="192"/>
      <c r="I52" s="192"/>
      <c r="J52" s="192"/>
      <c r="K52" s="192"/>
      <c r="L52" s="192"/>
      <c r="M52" s="192"/>
      <c r="N52" s="199"/>
    </row>
    <row r="53" spans="1:18" ht="30" customHeight="1" x14ac:dyDescent="0.15">
      <c r="B53" s="1204" t="s">
        <v>306</v>
      </c>
      <c r="C53" s="1204"/>
      <c r="D53" s="1204"/>
      <c r="E53" s="1204"/>
      <c r="F53" s="1204"/>
      <c r="G53" s="1204"/>
      <c r="H53" s="1204"/>
      <c r="I53" s="1204"/>
      <c r="J53" s="1204"/>
      <c r="K53" s="1204"/>
      <c r="L53" s="1204"/>
      <c r="M53" s="1204"/>
      <c r="N53" s="1204"/>
      <c r="O53" s="1204"/>
    </row>
    <row r="54" spans="1:18" ht="30" customHeight="1" thickBot="1" x14ac:dyDescent="0.2">
      <c r="B54" s="1204"/>
      <c r="C54" s="1204"/>
      <c r="D54" s="1204"/>
      <c r="E54" s="1204"/>
      <c r="F54" s="1204"/>
      <c r="G54" s="1204"/>
      <c r="H54" s="1204"/>
      <c r="I54" s="1204"/>
      <c r="J54" s="1204"/>
      <c r="K54" s="1204"/>
      <c r="L54" s="1204"/>
      <c r="M54" s="1204"/>
      <c r="N54" s="1204"/>
      <c r="O54" s="1204"/>
    </row>
    <row r="55" spans="1:18" ht="45" customHeight="1" x14ac:dyDescent="0.15">
      <c r="A55" s="196"/>
      <c r="B55" s="1205" t="s">
        <v>299</v>
      </c>
      <c r="C55" s="1206"/>
      <c r="D55" s="1207" t="str">
        <f>IF(gyoumucode1="","入力シートに希望業務コードを入力してください",IF(ISNA(VLOOKUP(gyoumucode1,業務一覧!$B$6:$C$34,2,FALSE)),"該当無し",VLOOKUP(gyoumucode1,業務一覧!$B$6:$C$34,2)))</f>
        <v>入力シートに希望業務コードを入力してください</v>
      </c>
      <c r="E55" s="1207"/>
      <c r="F55" s="1208"/>
      <c r="G55" s="191"/>
      <c r="H55" s="192"/>
      <c r="I55" s="192"/>
      <c r="J55" s="192"/>
      <c r="K55" s="192"/>
      <c r="L55" s="197"/>
      <c r="M55" s="198"/>
      <c r="N55" s="199"/>
      <c r="O55" s="200"/>
    </row>
    <row r="56" spans="1:18" ht="45" customHeight="1" thickBot="1" x14ac:dyDescent="0.2">
      <c r="A56" s="196"/>
      <c r="B56" s="1238" t="s">
        <v>222</v>
      </c>
      <c r="C56" s="1239"/>
      <c r="D56" s="1240" t="str">
        <f>IF(headofficename="","入力シートに本社（商号又は名称）を入力してください",headofficename)</f>
        <v>入力シートに本社（商号又は名称）を入力してください</v>
      </c>
      <c r="E56" s="1240"/>
      <c r="F56" s="1241"/>
      <c r="G56" s="191"/>
      <c r="H56" s="192"/>
      <c r="I56" s="192"/>
      <c r="J56" s="201"/>
      <c r="K56" s="201"/>
      <c r="L56" s="192"/>
      <c r="M56" s="198"/>
      <c r="N56" s="199"/>
      <c r="O56" s="200"/>
    </row>
    <row r="57" spans="1:18" ht="45" customHeight="1" thickBot="1" x14ac:dyDescent="0.2">
      <c r="B57" s="202"/>
      <c r="C57" s="202"/>
      <c r="D57" s="203"/>
      <c r="E57" s="204"/>
      <c r="F57" s="191"/>
      <c r="G57" s="191"/>
      <c r="H57" s="192"/>
      <c r="I57" s="205"/>
      <c r="J57" s="438" t="str">
        <f>IF($J$6="","",$J$6)</f>
        <v/>
      </c>
      <c r="K57" s="206" t="s">
        <v>223</v>
      </c>
      <c r="L57" s="397">
        <v>3</v>
      </c>
      <c r="M57" s="207" t="s">
        <v>224</v>
      </c>
      <c r="N57" s="208"/>
      <c r="O57" s="200"/>
    </row>
    <row r="58" spans="1:18" ht="30" customHeight="1" thickBot="1" x14ac:dyDescent="0.2">
      <c r="B58" s="209" t="s">
        <v>225</v>
      </c>
      <c r="C58" s="210"/>
      <c r="D58" s="210"/>
      <c r="E58" s="210"/>
      <c r="F58" s="211"/>
      <c r="G58" s="211"/>
      <c r="H58" s="192"/>
      <c r="I58" s="192"/>
      <c r="J58" s="212"/>
      <c r="K58" s="212"/>
      <c r="L58" s="212"/>
      <c r="M58" s="213"/>
      <c r="N58" s="199"/>
      <c r="O58" s="200"/>
    </row>
    <row r="59" spans="1:18" ht="30" customHeight="1" x14ac:dyDescent="0.15">
      <c r="B59" s="1213" t="s">
        <v>226</v>
      </c>
      <c r="C59" s="1215" t="s">
        <v>300</v>
      </c>
      <c r="D59" s="1216"/>
      <c r="E59" s="1219" t="s">
        <v>301</v>
      </c>
      <c r="F59" s="1221" t="s">
        <v>302</v>
      </c>
      <c r="G59" s="1222"/>
      <c r="H59" s="1222"/>
      <c r="I59" s="1223" t="s">
        <v>303</v>
      </c>
      <c r="J59" s="1224"/>
      <c r="K59" s="1224"/>
      <c r="L59" s="1224"/>
      <c r="M59" s="1225"/>
      <c r="N59" s="1209" t="s">
        <v>227</v>
      </c>
      <c r="O59" s="1210"/>
    </row>
    <row r="60" spans="1:18" ht="30" customHeight="1" x14ac:dyDescent="0.15">
      <c r="B60" s="1214"/>
      <c r="C60" s="1217"/>
      <c r="D60" s="1218"/>
      <c r="E60" s="1220"/>
      <c r="F60" s="1242" t="s">
        <v>304</v>
      </c>
      <c r="G60" s="1243"/>
      <c r="H60" s="291" t="s">
        <v>305</v>
      </c>
      <c r="I60" s="1226"/>
      <c r="J60" s="1227"/>
      <c r="K60" s="1227"/>
      <c r="L60" s="1227"/>
      <c r="M60" s="1228"/>
      <c r="N60" s="1211"/>
      <c r="O60" s="1212"/>
    </row>
    <row r="61" spans="1:18" ht="54.75" customHeight="1" x14ac:dyDescent="0.15">
      <c r="B61" s="292"/>
      <c r="C61" s="1200"/>
      <c r="D61" s="1201"/>
      <c r="E61" s="439"/>
      <c r="F61" s="1202"/>
      <c r="G61" s="1203"/>
      <c r="H61" s="294"/>
      <c r="I61" s="1197"/>
      <c r="J61" s="1198"/>
      <c r="K61" s="1198"/>
      <c r="L61" s="1198"/>
      <c r="M61" s="1199"/>
      <c r="N61" s="295"/>
      <c r="O61" s="214" t="s">
        <v>46</v>
      </c>
      <c r="P61" s="240" t="str">
        <f>IF($C61&lt;&gt;"",$E61,"")</f>
        <v/>
      </c>
      <c r="R61" s="215" t="str">
        <f t="shared" ref="R61:R72" si="3">IF($C61&lt;&gt;"",$E61,"")</f>
        <v/>
      </c>
    </row>
    <row r="62" spans="1:18" ht="54.75" customHeight="1" x14ac:dyDescent="0.15">
      <c r="B62" s="292"/>
      <c r="C62" s="1200"/>
      <c r="D62" s="1201"/>
      <c r="E62" s="439"/>
      <c r="F62" s="1202"/>
      <c r="G62" s="1203"/>
      <c r="H62" s="294"/>
      <c r="I62" s="1197"/>
      <c r="J62" s="1198"/>
      <c r="K62" s="1198"/>
      <c r="L62" s="1198"/>
      <c r="M62" s="1199"/>
      <c r="N62" s="295"/>
      <c r="O62" s="214" t="s">
        <v>46</v>
      </c>
      <c r="P62" s="240" t="str">
        <f t="shared" ref="P62:P72" si="4">IF($C62&lt;&gt;"",$E62,"")</f>
        <v/>
      </c>
      <c r="R62" s="215" t="str">
        <f t="shared" si="3"/>
        <v/>
      </c>
    </row>
    <row r="63" spans="1:18" ht="54.75" customHeight="1" x14ac:dyDescent="0.15">
      <c r="B63" s="292"/>
      <c r="C63" s="1200"/>
      <c r="D63" s="1201"/>
      <c r="E63" s="439"/>
      <c r="F63" s="1202"/>
      <c r="G63" s="1203"/>
      <c r="H63" s="294"/>
      <c r="I63" s="1197"/>
      <c r="J63" s="1198"/>
      <c r="K63" s="1198"/>
      <c r="L63" s="1198"/>
      <c r="M63" s="1199"/>
      <c r="N63" s="295"/>
      <c r="O63" s="214" t="s">
        <v>46</v>
      </c>
      <c r="P63" s="240" t="str">
        <f t="shared" si="4"/>
        <v/>
      </c>
      <c r="R63" s="215" t="str">
        <f t="shared" si="3"/>
        <v/>
      </c>
    </row>
    <row r="64" spans="1:18" ht="54.75" customHeight="1" x14ac:dyDescent="0.15">
      <c r="B64" s="292"/>
      <c r="C64" s="1200"/>
      <c r="D64" s="1201"/>
      <c r="E64" s="439"/>
      <c r="F64" s="1202"/>
      <c r="G64" s="1203"/>
      <c r="H64" s="294"/>
      <c r="I64" s="1197"/>
      <c r="J64" s="1198"/>
      <c r="K64" s="1198"/>
      <c r="L64" s="1198"/>
      <c r="M64" s="1199"/>
      <c r="N64" s="295"/>
      <c r="O64" s="214" t="s">
        <v>46</v>
      </c>
      <c r="P64" s="240" t="str">
        <f t="shared" si="4"/>
        <v/>
      </c>
      <c r="R64" s="215" t="str">
        <f t="shared" si="3"/>
        <v/>
      </c>
    </row>
    <row r="65" spans="1:18" ht="54.75" customHeight="1" x14ac:dyDescent="0.15">
      <c r="B65" s="292"/>
      <c r="C65" s="1200"/>
      <c r="D65" s="1201"/>
      <c r="E65" s="439"/>
      <c r="F65" s="1202"/>
      <c r="G65" s="1203"/>
      <c r="H65" s="294"/>
      <c r="I65" s="1197"/>
      <c r="J65" s="1198"/>
      <c r="K65" s="1198"/>
      <c r="L65" s="1198"/>
      <c r="M65" s="1199"/>
      <c r="N65" s="295"/>
      <c r="O65" s="214" t="s">
        <v>46</v>
      </c>
      <c r="P65" s="240" t="str">
        <f t="shared" si="4"/>
        <v/>
      </c>
      <c r="R65" s="215" t="str">
        <f t="shared" si="3"/>
        <v/>
      </c>
    </row>
    <row r="66" spans="1:18" ht="54.75" customHeight="1" x14ac:dyDescent="0.15">
      <c r="B66" s="292"/>
      <c r="C66" s="1200"/>
      <c r="D66" s="1201"/>
      <c r="E66" s="439"/>
      <c r="F66" s="1202"/>
      <c r="G66" s="1203"/>
      <c r="H66" s="294"/>
      <c r="I66" s="1197"/>
      <c r="J66" s="1198"/>
      <c r="K66" s="1198"/>
      <c r="L66" s="1198"/>
      <c r="M66" s="1199"/>
      <c r="N66" s="295"/>
      <c r="O66" s="214" t="s">
        <v>46</v>
      </c>
      <c r="P66" s="240" t="str">
        <f t="shared" si="4"/>
        <v/>
      </c>
      <c r="R66" s="215" t="str">
        <f t="shared" si="3"/>
        <v/>
      </c>
    </row>
    <row r="67" spans="1:18" ht="54.75" customHeight="1" x14ac:dyDescent="0.15">
      <c r="B67" s="292"/>
      <c r="C67" s="1200"/>
      <c r="D67" s="1201"/>
      <c r="E67" s="439"/>
      <c r="F67" s="1202"/>
      <c r="G67" s="1203"/>
      <c r="H67" s="294"/>
      <c r="I67" s="1197"/>
      <c r="J67" s="1198"/>
      <c r="K67" s="1198"/>
      <c r="L67" s="1198"/>
      <c r="M67" s="1199"/>
      <c r="N67" s="295"/>
      <c r="O67" s="214" t="s">
        <v>46</v>
      </c>
      <c r="P67" s="240" t="str">
        <f t="shared" si="4"/>
        <v/>
      </c>
      <c r="R67" s="215" t="str">
        <f t="shared" si="3"/>
        <v/>
      </c>
    </row>
    <row r="68" spans="1:18" ht="54.75" customHeight="1" x14ac:dyDescent="0.15">
      <c r="B68" s="292"/>
      <c r="C68" s="1200"/>
      <c r="D68" s="1201"/>
      <c r="E68" s="439"/>
      <c r="F68" s="1202"/>
      <c r="G68" s="1203"/>
      <c r="H68" s="294"/>
      <c r="I68" s="1197"/>
      <c r="J68" s="1198"/>
      <c r="K68" s="1198"/>
      <c r="L68" s="1198"/>
      <c r="M68" s="1199"/>
      <c r="N68" s="295"/>
      <c r="O68" s="216" t="s">
        <v>46</v>
      </c>
      <c r="P68" s="240" t="str">
        <f t="shared" si="4"/>
        <v/>
      </c>
      <c r="R68" s="215" t="str">
        <f t="shared" si="3"/>
        <v/>
      </c>
    </row>
    <row r="69" spans="1:18" ht="54.75" customHeight="1" x14ac:dyDescent="0.15">
      <c r="B69" s="292"/>
      <c r="C69" s="1200"/>
      <c r="D69" s="1201"/>
      <c r="E69" s="439"/>
      <c r="F69" s="1202"/>
      <c r="G69" s="1203"/>
      <c r="H69" s="294"/>
      <c r="I69" s="1197"/>
      <c r="J69" s="1198"/>
      <c r="K69" s="1198"/>
      <c r="L69" s="1198"/>
      <c r="M69" s="1199"/>
      <c r="N69" s="295"/>
      <c r="O69" s="216" t="s">
        <v>46</v>
      </c>
      <c r="P69" s="240" t="str">
        <f t="shared" si="4"/>
        <v/>
      </c>
      <c r="R69" s="215" t="str">
        <f t="shared" si="3"/>
        <v/>
      </c>
    </row>
    <row r="70" spans="1:18" ht="54.75" customHeight="1" x14ac:dyDescent="0.15">
      <c r="B70" s="292"/>
      <c r="C70" s="1200"/>
      <c r="D70" s="1201"/>
      <c r="E70" s="439"/>
      <c r="F70" s="1202"/>
      <c r="G70" s="1203"/>
      <c r="H70" s="294"/>
      <c r="I70" s="1197"/>
      <c r="J70" s="1198"/>
      <c r="K70" s="1198"/>
      <c r="L70" s="1198"/>
      <c r="M70" s="1199"/>
      <c r="N70" s="295"/>
      <c r="O70" s="216" t="s">
        <v>46</v>
      </c>
      <c r="P70" s="240" t="str">
        <f t="shared" si="4"/>
        <v/>
      </c>
      <c r="R70" s="215" t="str">
        <f t="shared" si="3"/>
        <v/>
      </c>
    </row>
    <row r="71" spans="1:18" ht="54.75" customHeight="1" x14ac:dyDescent="0.15">
      <c r="B71" s="292"/>
      <c r="C71" s="1200"/>
      <c r="D71" s="1201"/>
      <c r="E71" s="439"/>
      <c r="F71" s="1202"/>
      <c r="G71" s="1203"/>
      <c r="H71" s="294"/>
      <c r="I71" s="1197"/>
      <c r="J71" s="1198"/>
      <c r="K71" s="1198"/>
      <c r="L71" s="1198"/>
      <c r="M71" s="1199"/>
      <c r="N71" s="295"/>
      <c r="O71" s="216" t="s">
        <v>46</v>
      </c>
      <c r="P71" s="240" t="str">
        <f t="shared" si="4"/>
        <v/>
      </c>
      <c r="R71" s="215" t="str">
        <f t="shared" si="3"/>
        <v/>
      </c>
    </row>
    <row r="72" spans="1:18" ht="54.75" customHeight="1" thickBot="1" x14ac:dyDescent="0.2">
      <c r="B72" s="293"/>
      <c r="C72" s="1236"/>
      <c r="D72" s="1237"/>
      <c r="E72" s="440"/>
      <c r="F72" s="1232"/>
      <c r="G72" s="1233"/>
      <c r="H72" s="294"/>
      <c r="I72" s="1229"/>
      <c r="J72" s="1230"/>
      <c r="K72" s="1230"/>
      <c r="L72" s="1230"/>
      <c r="M72" s="1231"/>
      <c r="N72" s="295"/>
      <c r="O72" s="217" t="s">
        <v>46</v>
      </c>
      <c r="P72" s="240" t="str">
        <f t="shared" si="4"/>
        <v/>
      </c>
      <c r="R72" s="215" t="str">
        <f t="shared" si="3"/>
        <v/>
      </c>
    </row>
    <row r="73" spans="1:18" ht="30" customHeight="1" x14ac:dyDescent="0.15">
      <c r="B73" s="241"/>
      <c r="C73" s="221"/>
      <c r="D73" s="221"/>
      <c r="E73" s="246"/>
      <c r="F73" s="221"/>
      <c r="G73" s="221"/>
      <c r="H73" s="242"/>
      <c r="I73" s="226"/>
      <c r="J73" s="226"/>
      <c r="K73" s="226"/>
      <c r="L73" s="226"/>
      <c r="M73" s="226"/>
      <c r="N73" s="243"/>
      <c r="O73" s="219"/>
    </row>
    <row r="74" spans="1:18" ht="30" customHeight="1" x14ac:dyDescent="0.15">
      <c r="B74" s="241"/>
      <c r="C74" s="221"/>
      <c r="D74" s="226"/>
      <c r="E74" s="226"/>
      <c r="F74" s="226"/>
      <c r="G74" s="226"/>
      <c r="H74" s="226"/>
      <c r="I74" s="228"/>
      <c r="J74" s="219"/>
      <c r="K74" s="194"/>
      <c r="N74" s="195"/>
      <c r="O74" s="195"/>
      <c r="P74" s="195"/>
    </row>
    <row r="75" spans="1:18" ht="60" customHeight="1" x14ac:dyDescent="0.15">
      <c r="B75" s="241"/>
      <c r="C75" s="221"/>
      <c r="D75" s="221"/>
      <c r="E75" s="222"/>
      <c r="F75" s="221"/>
      <c r="G75" s="221"/>
      <c r="H75" s="244"/>
      <c r="I75" s="231"/>
      <c r="J75" s="226"/>
      <c r="K75" s="226"/>
      <c r="L75" s="226"/>
      <c r="M75" s="226"/>
      <c r="N75" s="228"/>
      <c r="O75" s="234" t="str">
        <f>IF($N$24&gt;110,"有資格者数による点数が110点を超えたため、これ以上の技術者の入力を省略できます","")</f>
        <v/>
      </c>
    </row>
    <row r="76" spans="1:18" ht="30" customHeight="1" thickBot="1" x14ac:dyDescent="0.2">
      <c r="B76" s="241"/>
      <c r="C76" s="221"/>
      <c r="D76" s="221"/>
      <c r="E76" s="222"/>
      <c r="F76" s="221"/>
      <c r="G76" s="221"/>
      <c r="H76" s="244"/>
      <c r="I76" s="192"/>
      <c r="J76" s="226"/>
      <c r="K76" s="226"/>
      <c r="L76" s="226"/>
      <c r="M76" s="1234" t="s">
        <v>240</v>
      </c>
      <c r="N76" s="1235"/>
      <c r="O76" s="1235"/>
    </row>
    <row r="77" spans="1:18" ht="30" customHeight="1" thickBot="1" x14ac:dyDescent="0.2">
      <c r="B77" s="1256" t="s">
        <v>297</v>
      </c>
      <c r="C77" s="1257"/>
      <c r="D77" s="188" t="str">
        <f>IF(id="","",id)</f>
        <v/>
      </c>
      <c r="E77" s="189"/>
      <c r="F77" s="190"/>
      <c r="G77" s="191"/>
      <c r="H77" s="192"/>
      <c r="I77" s="192"/>
      <c r="J77" s="192"/>
      <c r="K77" s="192"/>
      <c r="L77" s="192"/>
      <c r="M77" s="192"/>
      <c r="N77" s="199"/>
    </row>
    <row r="78" spans="1:18" ht="30" customHeight="1" x14ac:dyDescent="0.15">
      <c r="B78" s="1204" t="s">
        <v>306</v>
      </c>
      <c r="C78" s="1204"/>
      <c r="D78" s="1204"/>
      <c r="E78" s="1204"/>
      <c r="F78" s="1204"/>
      <c r="G78" s="1204"/>
      <c r="H78" s="1204"/>
      <c r="I78" s="1204"/>
      <c r="J78" s="1204"/>
      <c r="K78" s="1204"/>
      <c r="L78" s="1204"/>
      <c r="M78" s="1204"/>
      <c r="N78" s="1204"/>
      <c r="O78" s="1204"/>
    </row>
    <row r="79" spans="1:18" ht="30" customHeight="1" thickBot="1" x14ac:dyDescent="0.2">
      <c r="B79" s="1204"/>
      <c r="C79" s="1204"/>
      <c r="D79" s="1204"/>
      <c r="E79" s="1204"/>
      <c r="F79" s="1204"/>
      <c r="G79" s="1204"/>
      <c r="H79" s="1204"/>
      <c r="I79" s="1204"/>
      <c r="J79" s="1204"/>
      <c r="K79" s="1204"/>
      <c r="L79" s="1204"/>
      <c r="M79" s="1204"/>
      <c r="N79" s="1204"/>
      <c r="O79" s="1204"/>
    </row>
    <row r="80" spans="1:18" ht="45" customHeight="1" x14ac:dyDescent="0.15">
      <c r="A80" s="196"/>
      <c r="B80" s="1205" t="s">
        <v>299</v>
      </c>
      <c r="C80" s="1206"/>
      <c r="D80" s="1207" t="str">
        <f>IF(gyoumucode1="","入力シートに希望業務コードを入力してください",IF(ISNA(VLOOKUP(gyoumucode1,業務一覧!$B$6:$C$34,2,FALSE)),"該当無し",VLOOKUP(gyoumucode1,業務一覧!$B$6:$C$34,2)))</f>
        <v>入力シートに希望業務コードを入力してください</v>
      </c>
      <c r="E80" s="1207"/>
      <c r="F80" s="1208"/>
      <c r="G80" s="191"/>
      <c r="H80" s="192"/>
      <c r="I80" s="192"/>
      <c r="J80" s="192"/>
      <c r="K80" s="192"/>
      <c r="L80" s="197"/>
      <c r="M80" s="198"/>
      <c r="N80" s="199"/>
      <c r="O80" s="200"/>
    </row>
    <row r="81" spans="1:18" ht="45" customHeight="1" thickBot="1" x14ac:dyDescent="0.2">
      <c r="A81" s="196"/>
      <c r="B81" s="1238" t="s">
        <v>222</v>
      </c>
      <c r="C81" s="1239"/>
      <c r="D81" s="1240" t="str">
        <f>IF(headofficename="","入力シートに本社（商号又は名称）を入力してください",headofficename)</f>
        <v>入力シートに本社（商号又は名称）を入力してください</v>
      </c>
      <c r="E81" s="1240"/>
      <c r="F81" s="1241"/>
      <c r="G81" s="191"/>
      <c r="H81" s="192"/>
      <c r="I81" s="192"/>
      <c r="J81" s="201"/>
      <c r="K81" s="201"/>
      <c r="L81" s="192"/>
      <c r="M81" s="198"/>
      <c r="N81" s="199"/>
      <c r="O81" s="200"/>
    </row>
    <row r="82" spans="1:18" ht="45" customHeight="1" thickBot="1" x14ac:dyDescent="0.2">
      <c r="B82" s="202"/>
      <c r="C82" s="202"/>
      <c r="D82" s="203"/>
      <c r="E82" s="204"/>
      <c r="F82" s="191"/>
      <c r="G82" s="191"/>
      <c r="H82" s="192"/>
      <c r="I82" s="205"/>
      <c r="J82" s="438" t="str">
        <f>IF($J$6="","",$J$6)</f>
        <v/>
      </c>
      <c r="K82" s="206" t="s">
        <v>223</v>
      </c>
      <c r="L82" s="397">
        <v>4</v>
      </c>
      <c r="M82" s="207" t="s">
        <v>224</v>
      </c>
      <c r="N82" s="208"/>
      <c r="O82" s="200"/>
    </row>
    <row r="83" spans="1:18" ht="30" customHeight="1" thickBot="1" x14ac:dyDescent="0.2">
      <c r="B83" s="209" t="s">
        <v>225</v>
      </c>
      <c r="C83" s="210"/>
      <c r="D83" s="210"/>
      <c r="E83" s="210"/>
      <c r="F83" s="211"/>
      <c r="G83" s="211"/>
      <c r="H83" s="192"/>
      <c r="I83" s="192"/>
      <c r="J83" s="212"/>
      <c r="K83" s="212"/>
      <c r="L83" s="212"/>
      <c r="M83" s="213"/>
      <c r="N83" s="199"/>
      <c r="O83" s="200"/>
    </row>
    <row r="84" spans="1:18" ht="30" customHeight="1" x14ac:dyDescent="0.15">
      <c r="B84" s="1213" t="s">
        <v>226</v>
      </c>
      <c r="C84" s="1215" t="s">
        <v>300</v>
      </c>
      <c r="D84" s="1216"/>
      <c r="E84" s="1219" t="s">
        <v>301</v>
      </c>
      <c r="F84" s="1221" t="s">
        <v>302</v>
      </c>
      <c r="G84" s="1222"/>
      <c r="H84" s="1222"/>
      <c r="I84" s="1223" t="s">
        <v>303</v>
      </c>
      <c r="J84" s="1224"/>
      <c r="K84" s="1224"/>
      <c r="L84" s="1224"/>
      <c r="M84" s="1225"/>
      <c r="N84" s="1209" t="s">
        <v>227</v>
      </c>
      <c r="O84" s="1210"/>
    </row>
    <row r="85" spans="1:18" ht="30" customHeight="1" x14ac:dyDescent="0.15">
      <c r="B85" s="1214"/>
      <c r="C85" s="1217"/>
      <c r="D85" s="1218"/>
      <c r="E85" s="1220"/>
      <c r="F85" s="1242" t="s">
        <v>304</v>
      </c>
      <c r="G85" s="1243"/>
      <c r="H85" s="291" t="s">
        <v>305</v>
      </c>
      <c r="I85" s="1226"/>
      <c r="J85" s="1227"/>
      <c r="K85" s="1227"/>
      <c r="L85" s="1227"/>
      <c r="M85" s="1228"/>
      <c r="N85" s="1211"/>
      <c r="O85" s="1212"/>
    </row>
    <row r="86" spans="1:18" ht="54.75" customHeight="1" x14ac:dyDescent="0.15">
      <c r="B86" s="292"/>
      <c r="C86" s="1200"/>
      <c r="D86" s="1201"/>
      <c r="E86" s="439"/>
      <c r="F86" s="1202"/>
      <c r="G86" s="1203"/>
      <c r="H86" s="294"/>
      <c r="I86" s="1197"/>
      <c r="J86" s="1198"/>
      <c r="K86" s="1198"/>
      <c r="L86" s="1198"/>
      <c r="M86" s="1199"/>
      <c r="N86" s="295"/>
      <c r="O86" s="214" t="s">
        <v>46</v>
      </c>
      <c r="P86" s="240" t="str">
        <f>IF($C86&lt;&gt;"",$E86,"")</f>
        <v/>
      </c>
      <c r="R86" s="215" t="str">
        <f t="shared" ref="R86:R97" si="5">IF($C86&lt;&gt;"",$E86,"")</f>
        <v/>
      </c>
    </row>
    <row r="87" spans="1:18" ht="54.75" customHeight="1" x14ac:dyDescent="0.15">
      <c r="B87" s="292"/>
      <c r="C87" s="1200"/>
      <c r="D87" s="1201"/>
      <c r="E87" s="439"/>
      <c r="F87" s="1202"/>
      <c r="G87" s="1203"/>
      <c r="H87" s="294"/>
      <c r="I87" s="1197"/>
      <c r="J87" s="1198"/>
      <c r="K87" s="1198"/>
      <c r="L87" s="1198"/>
      <c r="M87" s="1199"/>
      <c r="N87" s="295"/>
      <c r="O87" s="214" t="s">
        <v>46</v>
      </c>
      <c r="P87" s="240" t="str">
        <f t="shared" ref="P87:P97" si="6">IF($C87&lt;&gt;"",$E87,"")</f>
        <v/>
      </c>
      <c r="R87" s="215" t="str">
        <f t="shared" si="5"/>
        <v/>
      </c>
    </row>
    <row r="88" spans="1:18" ht="54.75" customHeight="1" x14ac:dyDescent="0.15">
      <c r="B88" s="292"/>
      <c r="C88" s="1200"/>
      <c r="D88" s="1201"/>
      <c r="E88" s="439"/>
      <c r="F88" s="1202"/>
      <c r="G88" s="1203"/>
      <c r="H88" s="294"/>
      <c r="I88" s="1197"/>
      <c r="J88" s="1198"/>
      <c r="K88" s="1198"/>
      <c r="L88" s="1198"/>
      <c r="M88" s="1199"/>
      <c r="N88" s="295"/>
      <c r="O88" s="214" t="s">
        <v>46</v>
      </c>
      <c r="P88" s="240" t="str">
        <f t="shared" si="6"/>
        <v/>
      </c>
      <c r="R88" s="215" t="str">
        <f t="shared" si="5"/>
        <v/>
      </c>
    </row>
    <row r="89" spans="1:18" ht="54.75" customHeight="1" x14ac:dyDescent="0.15">
      <c r="B89" s="292"/>
      <c r="C89" s="1200"/>
      <c r="D89" s="1201"/>
      <c r="E89" s="439"/>
      <c r="F89" s="1202"/>
      <c r="G89" s="1203"/>
      <c r="H89" s="294"/>
      <c r="I89" s="1197"/>
      <c r="J89" s="1198"/>
      <c r="K89" s="1198"/>
      <c r="L89" s="1198"/>
      <c r="M89" s="1199"/>
      <c r="N89" s="295"/>
      <c r="O89" s="214" t="s">
        <v>46</v>
      </c>
      <c r="P89" s="240" t="str">
        <f t="shared" si="6"/>
        <v/>
      </c>
      <c r="R89" s="215" t="str">
        <f t="shared" si="5"/>
        <v/>
      </c>
    </row>
    <row r="90" spans="1:18" ht="54.75" customHeight="1" x14ac:dyDescent="0.15">
      <c r="B90" s="292"/>
      <c r="C90" s="1200"/>
      <c r="D90" s="1201"/>
      <c r="E90" s="439"/>
      <c r="F90" s="1202"/>
      <c r="G90" s="1203"/>
      <c r="H90" s="294"/>
      <c r="I90" s="1197"/>
      <c r="J90" s="1198"/>
      <c r="K90" s="1198"/>
      <c r="L90" s="1198"/>
      <c r="M90" s="1199"/>
      <c r="N90" s="295"/>
      <c r="O90" s="214" t="s">
        <v>46</v>
      </c>
      <c r="P90" s="240" t="str">
        <f t="shared" si="6"/>
        <v/>
      </c>
      <c r="R90" s="215" t="str">
        <f t="shared" si="5"/>
        <v/>
      </c>
    </row>
    <row r="91" spans="1:18" ht="54.75" customHeight="1" x14ac:dyDescent="0.15">
      <c r="B91" s="292"/>
      <c r="C91" s="1200"/>
      <c r="D91" s="1201"/>
      <c r="E91" s="439"/>
      <c r="F91" s="1202"/>
      <c r="G91" s="1203"/>
      <c r="H91" s="294"/>
      <c r="I91" s="1197"/>
      <c r="J91" s="1198"/>
      <c r="K91" s="1198"/>
      <c r="L91" s="1198"/>
      <c r="M91" s="1199"/>
      <c r="N91" s="295"/>
      <c r="O91" s="214" t="s">
        <v>46</v>
      </c>
      <c r="P91" s="240" t="str">
        <f t="shared" si="6"/>
        <v/>
      </c>
      <c r="R91" s="215" t="str">
        <f t="shared" si="5"/>
        <v/>
      </c>
    </row>
    <row r="92" spans="1:18" ht="54.75" customHeight="1" x14ac:dyDescent="0.15">
      <c r="B92" s="292"/>
      <c r="C92" s="1200"/>
      <c r="D92" s="1201"/>
      <c r="E92" s="439"/>
      <c r="F92" s="1202"/>
      <c r="G92" s="1203"/>
      <c r="H92" s="294"/>
      <c r="I92" s="1197"/>
      <c r="J92" s="1198"/>
      <c r="K92" s="1198"/>
      <c r="L92" s="1198"/>
      <c r="M92" s="1199"/>
      <c r="N92" s="295"/>
      <c r="O92" s="214" t="s">
        <v>46</v>
      </c>
      <c r="P92" s="240" t="str">
        <f t="shared" si="6"/>
        <v/>
      </c>
      <c r="R92" s="215" t="str">
        <f t="shared" si="5"/>
        <v/>
      </c>
    </row>
    <row r="93" spans="1:18" ht="54.75" customHeight="1" x14ac:dyDescent="0.15">
      <c r="B93" s="292"/>
      <c r="C93" s="1200"/>
      <c r="D93" s="1201"/>
      <c r="E93" s="439"/>
      <c r="F93" s="1202"/>
      <c r="G93" s="1203"/>
      <c r="H93" s="294"/>
      <c r="I93" s="1197"/>
      <c r="J93" s="1198"/>
      <c r="K93" s="1198"/>
      <c r="L93" s="1198"/>
      <c r="M93" s="1199"/>
      <c r="N93" s="295"/>
      <c r="O93" s="216" t="s">
        <v>46</v>
      </c>
      <c r="P93" s="240" t="str">
        <f t="shared" si="6"/>
        <v/>
      </c>
      <c r="R93" s="215" t="str">
        <f t="shared" si="5"/>
        <v/>
      </c>
    </row>
    <row r="94" spans="1:18" ht="54.75" customHeight="1" x14ac:dyDescent="0.15">
      <c r="B94" s="292"/>
      <c r="C94" s="1200"/>
      <c r="D94" s="1201"/>
      <c r="E94" s="439"/>
      <c r="F94" s="1202"/>
      <c r="G94" s="1203"/>
      <c r="H94" s="294"/>
      <c r="I94" s="1197"/>
      <c r="J94" s="1198"/>
      <c r="K94" s="1198"/>
      <c r="L94" s="1198"/>
      <c r="M94" s="1199"/>
      <c r="N94" s="295"/>
      <c r="O94" s="216" t="s">
        <v>46</v>
      </c>
      <c r="P94" s="240" t="str">
        <f t="shared" si="6"/>
        <v/>
      </c>
      <c r="R94" s="215" t="str">
        <f t="shared" si="5"/>
        <v/>
      </c>
    </row>
    <row r="95" spans="1:18" ht="54.75" customHeight="1" x14ac:dyDescent="0.15">
      <c r="B95" s="292"/>
      <c r="C95" s="1200"/>
      <c r="D95" s="1201"/>
      <c r="E95" s="439"/>
      <c r="F95" s="1202"/>
      <c r="G95" s="1203"/>
      <c r="H95" s="294"/>
      <c r="I95" s="1197"/>
      <c r="J95" s="1198"/>
      <c r="K95" s="1198"/>
      <c r="L95" s="1198"/>
      <c r="M95" s="1199"/>
      <c r="N95" s="295"/>
      <c r="O95" s="216" t="s">
        <v>46</v>
      </c>
      <c r="P95" s="240" t="str">
        <f t="shared" si="6"/>
        <v/>
      </c>
      <c r="R95" s="215" t="str">
        <f t="shared" si="5"/>
        <v/>
      </c>
    </row>
    <row r="96" spans="1:18" ht="54.75" customHeight="1" x14ac:dyDescent="0.15">
      <c r="B96" s="292"/>
      <c r="C96" s="1200"/>
      <c r="D96" s="1201"/>
      <c r="E96" s="439"/>
      <c r="F96" s="1202"/>
      <c r="G96" s="1203"/>
      <c r="H96" s="294"/>
      <c r="I96" s="1197"/>
      <c r="J96" s="1198"/>
      <c r="K96" s="1198"/>
      <c r="L96" s="1198"/>
      <c r="M96" s="1199"/>
      <c r="N96" s="295"/>
      <c r="O96" s="216" t="s">
        <v>46</v>
      </c>
      <c r="P96" s="240" t="str">
        <f t="shared" si="6"/>
        <v/>
      </c>
      <c r="R96" s="215" t="str">
        <f t="shared" si="5"/>
        <v/>
      </c>
    </row>
    <row r="97" spans="1:18" ht="54.75" customHeight="1" thickBot="1" x14ac:dyDescent="0.2">
      <c r="B97" s="293"/>
      <c r="C97" s="1236"/>
      <c r="D97" s="1237"/>
      <c r="E97" s="440"/>
      <c r="F97" s="1232"/>
      <c r="G97" s="1233"/>
      <c r="H97" s="294"/>
      <c r="I97" s="1229"/>
      <c r="J97" s="1230"/>
      <c r="K97" s="1230"/>
      <c r="L97" s="1230"/>
      <c r="M97" s="1231"/>
      <c r="N97" s="295"/>
      <c r="O97" s="217" t="s">
        <v>46</v>
      </c>
      <c r="P97" s="240" t="str">
        <f t="shared" si="6"/>
        <v/>
      </c>
      <c r="R97" s="215" t="str">
        <f t="shared" si="5"/>
        <v/>
      </c>
    </row>
    <row r="98" spans="1:18" ht="30" customHeight="1" x14ac:dyDescent="0.15">
      <c r="B98" s="241"/>
      <c r="C98" s="221"/>
      <c r="D98" s="221"/>
      <c r="E98" s="246"/>
      <c r="F98" s="221"/>
      <c r="G98" s="221"/>
      <c r="H98" s="242"/>
      <c r="I98" s="226"/>
      <c r="J98" s="226"/>
      <c r="K98" s="226"/>
      <c r="L98" s="226"/>
      <c r="M98" s="226"/>
      <c r="N98" s="243"/>
      <c r="O98" s="219"/>
    </row>
    <row r="99" spans="1:18" ht="30" customHeight="1" x14ac:dyDescent="0.15">
      <c r="B99" s="241"/>
      <c r="C99" s="221"/>
      <c r="D99" s="226"/>
      <c r="E99" s="226"/>
      <c r="F99" s="226"/>
      <c r="G99" s="226"/>
      <c r="H99" s="226"/>
      <c r="I99" s="228"/>
      <c r="J99" s="219"/>
      <c r="K99" s="194"/>
      <c r="N99" s="195"/>
      <c r="O99" s="195"/>
      <c r="P99" s="195"/>
    </row>
    <row r="100" spans="1:18" ht="60" customHeight="1" x14ac:dyDescent="0.15">
      <c r="B100" s="241"/>
      <c r="C100" s="221"/>
      <c r="D100" s="221"/>
      <c r="E100" s="222"/>
      <c r="F100" s="221"/>
      <c r="G100" s="221"/>
      <c r="H100" s="244"/>
      <c r="I100" s="231"/>
      <c r="J100" s="226"/>
      <c r="K100" s="226"/>
      <c r="L100" s="226"/>
      <c r="M100" s="226"/>
      <c r="N100" s="228"/>
      <c r="O100" s="234" t="str">
        <f>IF($N$24&gt;110,"有資格者数による点数が110点を超えたため、これ以上の技術者の入力を省略できます","")</f>
        <v/>
      </c>
    </row>
    <row r="101" spans="1:18" ht="30" customHeight="1" thickBot="1" x14ac:dyDescent="0.2">
      <c r="B101" s="241"/>
      <c r="C101" s="221"/>
      <c r="D101" s="221"/>
      <c r="E101" s="222"/>
      <c r="F101" s="221"/>
      <c r="G101" s="221"/>
      <c r="H101" s="244"/>
      <c r="I101" s="192"/>
      <c r="J101" s="226"/>
      <c r="K101" s="226"/>
      <c r="L101" s="226"/>
      <c r="M101" s="1234" t="s">
        <v>240</v>
      </c>
      <c r="N101" s="1235"/>
      <c r="O101" s="1235"/>
    </row>
    <row r="102" spans="1:18" ht="30" customHeight="1" thickBot="1" x14ac:dyDescent="0.2">
      <c r="B102" s="1256" t="s">
        <v>297</v>
      </c>
      <c r="C102" s="1257"/>
      <c r="D102" s="188" t="str">
        <f>IF(id="","",id)</f>
        <v/>
      </c>
      <c r="E102" s="189"/>
      <c r="F102" s="190"/>
      <c r="G102" s="191"/>
      <c r="H102" s="192"/>
      <c r="I102" s="192"/>
      <c r="J102" s="192"/>
      <c r="K102" s="192"/>
      <c r="L102" s="192"/>
      <c r="M102" s="192"/>
      <c r="N102" s="199"/>
    </row>
    <row r="103" spans="1:18" ht="30" customHeight="1" x14ac:dyDescent="0.15">
      <c r="B103" s="1204" t="s">
        <v>306</v>
      </c>
      <c r="C103" s="1204"/>
      <c r="D103" s="1204"/>
      <c r="E103" s="1204"/>
      <c r="F103" s="1204"/>
      <c r="G103" s="1204"/>
      <c r="H103" s="1204"/>
      <c r="I103" s="1204"/>
      <c r="J103" s="1204"/>
      <c r="K103" s="1204"/>
      <c r="L103" s="1204"/>
      <c r="M103" s="1204"/>
      <c r="N103" s="1204"/>
      <c r="O103" s="1204"/>
    </row>
    <row r="104" spans="1:18" ht="30" customHeight="1" thickBot="1" x14ac:dyDescent="0.2">
      <c r="B104" s="1204"/>
      <c r="C104" s="1204"/>
      <c r="D104" s="1204"/>
      <c r="E104" s="1204"/>
      <c r="F104" s="1204"/>
      <c r="G104" s="1204"/>
      <c r="H104" s="1204"/>
      <c r="I104" s="1204"/>
      <c r="J104" s="1204"/>
      <c r="K104" s="1204"/>
      <c r="L104" s="1204"/>
      <c r="M104" s="1204"/>
      <c r="N104" s="1204"/>
      <c r="O104" s="1204"/>
    </row>
    <row r="105" spans="1:18" ht="45" customHeight="1" x14ac:dyDescent="0.15">
      <c r="A105" s="196"/>
      <c r="B105" s="1205" t="s">
        <v>299</v>
      </c>
      <c r="C105" s="1206"/>
      <c r="D105" s="1207" t="str">
        <f>IF(gyoumucode1="","入力シートに希望業務コードを入力してください",IF(ISNA(VLOOKUP(gyoumucode1,業務一覧!$B$6:$C$34,2,FALSE)),"該当無し",VLOOKUP(gyoumucode1,業務一覧!$B$6:$C$34,2)))</f>
        <v>入力シートに希望業務コードを入力してください</v>
      </c>
      <c r="E105" s="1207"/>
      <c r="F105" s="1208"/>
      <c r="G105" s="191"/>
      <c r="H105" s="192"/>
      <c r="I105" s="192"/>
      <c r="J105" s="192"/>
      <c r="K105" s="192"/>
      <c r="L105" s="197"/>
      <c r="M105" s="198"/>
      <c r="N105" s="199"/>
      <c r="O105" s="200"/>
    </row>
    <row r="106" spans="1:18" ht="45" customHeight="1" thickBot="1" x14ac:dyDescent="0.2">
      <c r="A106" s="196"/>
      <c r="B106" s="1238" t="s">
        <v>222</v>
      </c>
      <c r="C106" s="1239"/>
      <c r="D106" s="1240" t="str">
        <f>IF(headofficename="","入力シートに本社（商号又は名称）を入力してください",headofficename)</f>
        <v>入力シートに本社（商号又は名称）を入力してください</v>
      </c>
      <c r="E106" s="1240"/>
      <c r="F106" s="1241"/>
      <c r="G106" s="191"/>
      <c r="H106" s="192"/>
      <c r="I106" s="192"/>
      <c r="J106" s="201"/>
      <c r="K106" s="201"/>
      <c r="L106" s="192"/>
      <c r="M106" s="198"/>
      <c r="N106" s="199"/>
      <c r="O106" s="200"/>
    </row>
    <row r="107" spans="1:18" ht="45" customHeight="1" thickBot="1" x14ac:dyDescent="0.2">
      <c r="B107" s="202"/>
      <c r="C107" s="202"/>
      <c r="D107" s="203"/>
      <c r="E107" s="204"/>
      <c r="F107" s="191"/>
      <c r="G107" s="191"/>
      <c r="H107" s="192"/>
      <c r="I107" s="205"/>
      <c r="J107" s="438" t="str">
        <f>IF($J$6="","",$J$6)</f>
        <v/>
      </c>
      <c r="K107" s="206" t="s">
        <v>223</v>
      </c>
      <c r="L107" s="397">
        <v>5</v>
      </c>
      <c r="M107" s="207" t="s">
        <v>224</v>
      </c>
      <c r="N107" s="208"/>
      <c r="O107" s="200"/>
    </row>
    <row r="108" spans="1:18" ht="30" customHeight="1" thickBot="1" x14ac:dyDescent="0.2">
      <c r="B108" s="209" t="s">
        <v>225</v>
      </c>
      <c r="C108" s="210"/>
      <c r="D108" s="210"/>
      <c r="E108" s="210"/>
      <c r="F108" s="211"/>
      <c r="G108" s="211"/>
      <c r="H108" s="192"/>
      <c r="I108" s="192"/>
      <c r="J108" s="212"/>
      <c r="K108" s="212"/>
      <c r="L108" s="212"/>
      <c r="M108" s="213"/>
      <c r="N108" s="199"/>
      <c r="O108" s="200"/>
    </row>
    <row r="109" spans="1:18" ht="30" customHeight="1" x14ac:dyDescent="0.15">
      <c r="B109" s="1213" t="s">
        <v>226</v>
      </c>
      <c r="C109" s="1215" t="s">
        <v>300</v>
      </c>
      <c r="D109" s="1216"/>
      <c r="E109" s="1219" t="s">
        <v>301</v>
      </c>
      <c r="F109" s="1221" t="s">
        <v>302</v>
      </c>
      <c r="G109" s="1222"/>
      <c r="H109" s="1222"/>
      <c r="I109" s="1223" t="s">
        <v>303</v>
      </c>
      <c r="J109" s="1224"/>
      <c r="K109" s="1224"/>
      <c r="L109" s="1224"/>
      <c r="M109" s="1225"/>
      <c r="N109" s="1209" t="s">
        <v>227</v>
      </c>
      <c r="O109" s="1210"/>
    </row>
    <row r="110" spans="1:18" ht="30" customHeight="1" x14ac:dyDescent="0.15">
      <c r="B110" s="1214"/>
      <c r="C110" s="1217"/>
      <c r="D110" s="1218"/>
      <c r="E110" s="1220"/>
      <c r="F110" s="1242" t="s">
        <v>304</v>
      </c>
      <c r="G110" s="1243"/>
      <c r="H110" s="291" t="s">
        <v>305</v>
      </c>
      <c r="I110" s="1226"/>
      <c r="J110" s="1227"/>
      <c r="K110" s="1227"/>
      <c r="L110" s="1227"/>
      <c r="M110" s="1228"/>
      <c r="N110" s="1211"/>
      <c r="O110" s="1212"/>
    </row>
    <row r="111" spans="1:18" ht="54.75" customHeight="1" x14ac:dyDescent="0.15">
      <c r="B111" s="292"/>
      <c r="C111" s="1200"/>
      <c r="D111" s="1201"/>
      <c r="E111" s="439"/>
      <c r="F111" s="1202"/>
      <c r="G111" s="1203"/>
      <c r="H111" s="294"/>
      <c r="I111" s="1197"/>
      <c r="J111" s="1198"/>
      <c r="K111" s="1198"/>
      <c r="L111" s="1198"/>
      <c r="M111" s="1199"/>
      <c r="N111" s="295"/>
      <c r="O111" s="214" t="s">
        <v>46</v>
      </c>
      <c r="P111" s="240" t="str">
        <f>IF($C111&lt;&gt;"",$E111,"")</f>
        <v/>
      </c>
      <c r="R111" s="215" t="str">
        <f t="shared" ref="R111:R122" si="7">IF($C111&lt;&gt;"",$E111,"")</f>
        <v/>
      </c>
    </row>
    <row r="112" spans="1:18" ht="54.75" customHeight="1" x14ac:dyDescent="0.15">
      <c r="B112" s="292"/>
      <c r="C112" s="1200"/>
      <c r="D112" s="1201"/>
      <c r="E112" s="439"/>
      <c r="F112" s="1202"/>
      <c r="G112" s="1203"/>
      <c r="H112" s="294"/>
      <c r="I112" s="1197"/>
      <c r="J112" s="1198"/>
      <c r="K112" s="1198"/>
      <c r="L112" s="1198"/>
      <c r="M112" s="1199"/>
      <c r="N112" s="295"/>
      <c r="O112" s="214" t="s">
        <v>46</v>
      </c>
      <c r="P112" s="240" t="str">
        <f t="shared" ref="P112:P122" si="8">IF($C112&lt;&gt;"",$E112,"")</f>
        <v/>
      </c>
      <c r="R112" s="215" t="str">
        <f t="shared" si="7"/>
        <v/>
      </c>
    </row>
    <row r="113" spans="2:18" ht="54.75" customHeight="1" x14ac:dyDescent="0.15">
      <c r="B113" s="292"/>
      <c r="C113" s="1200"/>
      <c r="D113" s="1201"/>
      <c r="E113" s="439"/>
      <c r="F113" s="1202"/>
      <c r="G113" s="1203"/>
      <c r="H113" s="294"/>
      <c r="I113" s="1197"/>
      <c r="J113" s="1198"/>
      <c r="K113" s="1198"/>
      <c r="L113" s="1198"/>
      <c r="M113" s="1199"/>
      <c r="N113" s="295"/>
      <c r="O113" s="214" t="s">
        <v>46</v>
      </c>
      <c r="P113" s="240" t="str">
        <f t="shared" si="8"/>
        <v/>
      </c>
      <c r="R113" s="215" t="str">
        <f t="shared" si="7"/>
        <v/>
      </c>
    </row>
    <row r="114" spans="2:18" ht="54.75" customHeight="1" x14ac:dyDescent="0.15">
      <c r="B114" s="292"/>
      <c r="C114" s="1200"/>
      <c r="D114" s="1201"/>
      <c r="E114" s="439"/>
      <c r="F114" s="1202"/>
      <c r="G114" s="1203"/>
      <c r="H114" s="294"/>
      <c r="I114" s="1197"/>
      <c r="J114" s="1198"/>
      <c r="K114" s="1198"/>
      <c r="L114" s="1198"/>
      <c r="M114" s="1199"/>
      <c r="N114" s="295"/>
      <c r="O114" s="214" t="s">
        <v>46</v>
      </c>
      <c r="P114" s="240" t="str">
        <f t="shared" si="8"/>
        <v/>
      </c>
      <c r="R114" s="215" t="str">
        <f t="shared" si="7"/>
        <v/>
      </c>
    </row>
    <row r="115" spans="2:18" ht="54.75" customHeight="1" x14ac:dyDescent="0.15">
      <c r="B115" s="292"/>
      <c r="C115" s="1200"/>
      <c r="D115" s="1201"/>
      <c r="E115" s="439"/>
      <c r="F115" s="1202"/>
      <c r="G115" s="1203"/>
      <c r="H115" s="294"/>
      <c r="I115" s="1197"/>
      <c r="J115" s="1198"/>
      <c r="K115" s="1198"/>
      <c r="L115" s="1198"/>
      <c r="M115" s="1199"/>
      <c r="N115" s="295"/>
      <c r="O115" s="214" t="s">
        <v>46</v>
      </c>
      <c r="P115" s="240" t="str">
        <f t="shared" si="8"/>
        <v/>
      </c>
      <c r="R115" s="215" t="str">
        <f t="shared" si="7"/>
        <v/>
      </c>
    </row>
    <row r="116" spans="2:18" ht="54.75" customHeight="1" x14ac:dyDescent="0.15">
      <c r="B116" s="292"/>
      <c r="C116" s="1200"/>
      <c r="D116" s="1201"/>
      <c r="E116" s="439"/>
      <c r="F116" s="1202"/>
      <c r="G116" s="1203"/>
      <c r="H116" s="294"/>
      <c r="I116" s="1197"/>
      <c r="J116" s="1198"/>
      <c r="K116" s="1198"/>
      <c r="L116" s="1198"/>
      <c r="M116" s="1199"/>
      <c r="N116" s="295"/>
      <c r="O116" s="214" t="s">
        <v>46</v>
      </c>
      <c r="P116" s="240" t="str">
        <f t="shared" si="8"/>
        <v/>
      </c>
      <c r="R116" s="215" t="str">
        <f t="shared" si="7"/>
        <v/>
      </c>
    </row>
    <row r="117" spans="2:18" ht="54.75" customHeight="1" x14ac:dyDescent="0.15">
      <c r="B117" s="292"/>
      <c r="C117" s="1200"/>
      <c r="D117" s="1201"/>
      <c r="E117" s="439"/>
      <c r="F117" s="1202"/>
      <c r="G117" s="1203"/>
      <c r="H117" s="294"/>
      <c r="I117" s="1197"/>
      <c r="J117" s="1198"/>
      <c r="K117" s="1198"/>
      <c r="L117" s="1198"/>
      <c r="M117" s="1199"/>
      <c r="N117" s="295"/>
      <c r="O117" s="214" t="s">
        <v>46</v>
      </c>
      <c r="P117" s="240" t="str">
        <f t="shared" si="8"/>
        <v/>
      </c>
      <c r="R117" s="215" t="str">
        <f t="shared" si="7"/>
        <v/>
      </c>
    </row>
    <row r="118" spans="2:18" ht="54.75" customHeight="1" x14ac:dyDescent="0.15">
      <c r="B118" s="292"/>
      <c r="C118" s="1200"/>
      <c r="D118" s="1201"/>
      <c r="E118" s="439"/>
      <c r="F118" s="1202"/>
      <c r="G118" s="1203"/>
      <c r="H118" s="294"/>
      <c r="I118" s="1197"/>
      <c r="J118" s="1198"/>
      <c r="K118" s="1198"/>
      <c r="L118" s="1198"/>
      <c r="M118" s="1199"/>
      <c r="N118" s="295"/>
      <c r="O118" s="216" t="s">
        <v>46</v>
      </c>
      <c r="P118" s="240" t="str">
        <f t="shared" si="8"/>
        <v/>
      </c>
      <c r="R118" s="215" t="str">
        <f t="shared" si="7"/>
        <v/>
      </c>
    </row>
    <row r="119" spans="2:18" ht="54.75" customHeight="1" x14ac:dyDescent="0.15">
      <c r="B119" s="292"/>
      <c r="C119" s="1200"/>
      <c r="D119" s="1201"/>
      <c r="E119" s="439"/>
      <c r="F119" s="1202"/>
      <c r="G119" s="1203"/>
      <c r="H119" s="294"/>
      <c r="I119" s="1197"/>
      <c r="J119" s="1198"/>
      <c r="K119" s="1198"/>
      <c r="L119" s="1198"/>
      <c r="M119" s="1199"/>
      <c r="N119" s="295"/>
      <c r="O119" s="216" t="s">
        <v>46</v>
      </c>
      <c r="P119" s="240" t="str">
        <f t="shared" si="8"/>
        <v/>
      </c>
      <c r="R119" s="215" t="str">
        <f t="shared" si="7"/>
        <v/>
      </c>
    </row>
    <row r="120" spans="2:18" ht="54.75" customHeight="1" x14ac:dyDescent="0.15">
      <c r="B120" s="292"/>
      <c r="C120" s="1200"/>
      <c r="D120" s="1201"/>
      <c r="E120" s="439"/>
      <c r="F120" s="1202"/>
      <c r="G120" s="1203"/>
      <c r="H120" s="294"/>
      <c r="I120" s="1197"/>
      <c r="J120" s="1198"/>
      <c r="K120" s="1198"/>
      <c r="L120" s="1198"/>
      <c r="M120" s="1199"/>
      <c r="N120" s="295"/>
      <c r="O120" s="216" t="s">
        <v>46</v>
      </c>
      <c r="P120" s="240" t="str">
        <f t="shared" si="8"/>
        <v/>
      </c>
      <c r="R120" s="215" t="str">
        <f t="shared" si="7"/>
        <v/>
      </c>
    </row>
    <row r="121" spans="2:18" ht="54.75" customHeight="1" x14ac:dyDescent="0.15">
      <c r="B121" s="292"/>
      <c r="C121" s="1200"/>
      <c r="D121" s="1201"/>
      <c r="E121" s="439"/>
      <c r="F121" s="1202"/>
      <c r="G121" s="1203"/>
      <c r="H121" s="294"/>
      <c r="I121" s="1197"/>
      <c r="J121" s="1198"/>
      <c r="K121" s="1198"/>
      <c r="L121" s="1198"/>
      <c r="M121" s="1199"/>
      <c r="N121" s="295"/>
      <c r="O121" s="216" t="s">
        <v>46</v>
      </c>
      <c r="P121" s="240" t="str">
        <f t="shared" si="8"/>
        <v/>
      </c>
      <c r="R121" s="215" t="str">
        <f t="shared" si="7"/>
        <v/>
      </c>
    </row>
    <row r="122" spans="2:18" ht="54.75" customHeight="1" thickBot="1" x14ac:dyDescent="0.2">
      <c r="B122" s="293"/>
      <c r="C122" s="1236"/>
      <c r="D122" s="1237"/>
      <c r="E122" s="440"/>
      <c r="F122" s="1244"/>
      <c r="G122" s="1245"/>
      <c r="H122" s="294"/>
      <c r="I122" s="1229"/>
      <c r="J122" s="1230"/>
      <c r="K122" s="1230"/>
      <c r="L122" s="1230"/>
      <c r="M122" s="1231"/>
      <c r="N122" s="295"/>
      <c r="O122" s="217" t="s">
        <v>46</v>
      </c>
      <c r="P122" s="240" t="str">
        <f t="shared" si="8"/>
        <v/>
      </c>
      <c r="R122" s="215" t="str">
        <f t="shared" si="7"/>
        <v/>
      </c>
    </row>
    <row r="123" spans="2:18" ht="30" customHeight="1" x14ac:dyDescent="0.15">
      <c r="B123" s="241"/>
      <c r="C123" s="221"/>
      <c r="D123" s="221"/>
      <c r="E123" s="246"/>
      <c r="F123" s="247"/>
      <c r="G123" s="247"/>
      <c r="H123" s="242"/>
      <c r="I123" s="226"/>
      <c r="J123" s="226"/>
      <c r="K123" s="226"/>
      <c r="L123" s="226"/>
      <c r="M123" s="226"/>
      <c r="N123" s="243"/>
      <c r="O123" s="219"/>
    </row>
    <row r="124" spans="2:18" ht="30" customHeight="1" x14ac:dyDescent="0.15">
      <c r="B124" s="241"/>
      <c r="C124" s="221"/>
      <c r="D124" s="226"/>
      <c r="E124" s="226"/>
      <c r="F124" s="226"/>
      <c r="G124" s="226"/>
      <c r="H124" s="226"/>
      <c r="I124" s="228"/>
      <c r="J124" s="219"/>
      <c r="K124" s="194"/>
      <c r="N124" s="195"/>
      <c r="O124" s="195"/>
      <c r="P124" s="195"/>
    </row>
    <row r="125" spans="2:18" ht="60" customHeight="1" x14ac:dyDescent="0.15">
      <c r="B125" s="241"/>
      <c r="C125" s="221"/>
      <c r="D125" s="221"/>
      <c r="E125" s="222"/>
      <c r="F125" s="221"/>
      <c r="G125" s="221"/>
      <c r="H125" s="244"/>
      <c r="I125" s="231"/>
      <c r="J125" s="226"/>
      <c r="K125" s="226"/>
      <c r="L125" s="226"/>
      <c r="M125" s="226"/>
      <c r="N125" s="228"/>
      <c r="O125" s="234" t="str">
        <f>IF($N$24&gt;110,"有資格者数による点数が110点を超えたため、これ以上の技術者の入力を省略できます","")</f>
        <v/>
      </c>
    </row>
    <row r="126" spans="2:18" ht="30" customHeight="1" thickBot="1" x14ac:dyDescent="0.2">
      <c r="B126" s="241"/>
      <c r="C126" s="221"/>
      <c r="D126" s="221"/>
      <c r="E126" s="222"/>
      <c r="F126" s="221"/>
      <c r="G126" s="221"/>
      <c r="H126" s="244"/>
      <c r="I126" s="192"/>
      <c r="J126" s="226"/>
      <c r="K126" s="226"/>
      <c r="L126" s="226"/>
      <c r="M126" s="1234" t="s">
        <v>240</v>
      </c>
      <c r="N126" s="1235"/>
      <c r="O126" s="1235"/>
    </row>
    <row r="127" spans="2:18" ht="30" customHeight="1" thickBot="1" x14ac:dyDescent="0.2">
      <c r="B127" s="1256" t="s">
        <v>297</v>
      </c>
      <c r="C127" s="1257"/>
      <c r="D127" s="188" t="str">
        <f>IF(id="","",id)</f>
        <v/>
      </c>
      <c r="E127" s="189"/>
      <c r="F127" s="190"/>
      <c r="G127" s="191"/>
      <c r="H127" s="192"/>
      <c r="I127" s="192"/>
      <c r="J127" s="192"/>
      <c r="K127" s="192"/>
      <c r="L127" s="192"/>
      <c r="M127" s="192"/>
      <c r="N127" s="199"/>
    </row>
    <row r="128" spans="2:18" ht="30" customHeight="1" x14ac:dyDescent="0.15">
      <c r="B128" s="1204" t="s">
        <v>306</v>
      </c>
      <c r="C128" s="1204"/>
      <c r="D128" s="1204"/>
      <c r="E128" s="1204"/>
      <c r="F128" s="1204"/>
      <c r="G128" s="1204"/>
      <c r="H128" s="1204"/>
      <c r="I128" s="1204"/>
      <c r="J128" s="1204"/>
      <c r="K128" s="1204"/>
      <c r="L128" s="1204"/>
      <c r="M128" s="1204"/>
      <c r="N128" s="1204"/>
      <c r="O128" s="1204"/>
    </row>
    <row r="129" spans="1:18" ht="30" customHeight="1" thickBot="1" x14ac:dyDescent="0.2">
      <c r="B129" s="1204"/>
      <c r="C129" s="1204"/>
      <c r="D129" s="1204"/>
      <c r="E129" s="1204"/>
      <c r="F129" s="1204"/>
      <c r="G129" s="1204"/>
      <c r="H129" s="1204"/>
      <c r="I129" s="1204"/>
      <c r="J129" s="1204"/>
      <c r="K129" s="1204"/>
      <c r="L129" s="1204"/>
      <c r="M129" s="1204"/>
      <c r="N129" s="1204"/>
      <c r="O129" s="1204"/>
    </row>
    <row r="130" spans="1:18" ht="45" customHeight="1" x14ac:dyDescent="0.15">
      <c r="A130" s="196"/>
      <c r="B130" s="1205" t="s">
        <v>299</v>
      </c>
      <c r="C130" s="1206"/>
      <c r="D130" s="1207" t="str">
        <f>IF(gyoumucode1="","入力シートに希望業務コードを入力してください",IF(ISNA(VLOOKUP(gyoumucode1,業務一覧!$B$6:$C$34,2,FALSE)),"該当無し",VLOOKUP(gyoumucode1,業務一覧!$B$6:$C$34,2)))</f>
        <v>入力シートに希望業務コードを入力してください</v>
      </c>
      <c r="E130" s="1207"/>
      <c r="F130" s="1208"/>
      <c r="G130" s="191"/>
      <c r="H130" s="192"/>
      <c r="I130" s="192"/>
      <c r="J130" s="192"/>
      <c r="K130" s="192"/>
      <c r="L130" s="197"/>
      <c r="M130" s="198"/>
      <c r="N130" s="199"/>
      <c r="O130" s="200"/>
    </row>
    <row r="131" spans="1:18" ht="45" customHeight="1" thickBot="1" x14ac:dyDescent="0.2">
      <c r="A131" s="196"/>
      <c r="B131" s="1238" t="s">
        <v>222</v>
      </c>
      <c r="C131" s="1239"/>
      <c r="D131" s="1240" t="str">
        <f>IF(headofficename="","入力シートに本社（商号又は名称）を入力してください",headofficename)</f>
        <v>入力シートに本社（商号又は名称）を入力してください</v>
      </c>
      <c r="E131" s="1240"/>
      <c r="F131" s="1241"/>
      <c r="G131" s="191"/>
      <c r="H131" s="192"/>
      <c r="I131" s="192"/>
      <c r="J131" s="201"/>
      <c r="K131" s="201"/>
      <c r="L131" s="192"/>
      <c r="M131" s="198"/>
      <c r="N131" s="199"/>
      <c r="O131" s="200"/>
    </row>
    <row r="132" spans="1:18" ht="45" customHeight="1" thickBot="1" x14ac:dyDescent="0.2">
      <c r="B132" s="202"/>
      <c r="C132" s="202"/>
      <c r="D132" s="203"/>
      <c r="E132" s="204"/>
      <c r="F132" s="191"/>
      <c r="G132" s="191"/>
      <c r="H132" s="192"/>
      <c r="I132" s="205"/>
      <c r="J132" s="438" t="str">
        <f>IF($J$6="","",$J$6)</f>
        <v/>
      </c>
      <c r="K132" s="206" t="s">
        <v>223</v>
      </c>
      <c r="L132" s="397">
        <v>6</v>
      </c>
      <c r="M132" s="207" t="s">
        <v>224</v>
      </c>
      <c r="N132" s="208"/>
      <c r="O132" s="200"/>
    </row>
    <row r="133" spans="1:18" ht="30" customHeight="1" thickBot="1" x14ac:dyDescent="0.2">
      <c r="B133" s="209" t="s">
        <v>225</v>
      </c>
      <c r="C133" s="210"/>
      <c r="D133" s="210"/>
      <c r="E133" s="210"/>
      <c r="F133" s="211"/>
      <c r="G133" s="211"/>
      <c r="H133" s="192"/>
      <c r="I133" s="192"/>
      <c r="J133" s="212"/>
      <c r="K133" s="212"/>
      <c r="L133" s="212"/>
      <c r="M133" s="213"/>
      <c r="N133" s="199"/>
      <c r="O133" s="200"/>
    </row>
    <row r="134" spans="1:18" ht="30" customHeight="1" x14ac:dyDescent="0.15">
      <c r="B134" s="1213" t="s">
        <v>226</v>
      </c>
      <c r="C134" s="1215" t="s">
        <v>300</v>
      </c>
      <c r="D134" s="1216"/>
      <c r="E134" s="1219" t="s">
        <v>301</v>
      </c>
      <c r="F134" s="1221" t="s">
        <v>302</v>
      </c>
      <c r="G134" s="1222"/>
      <c r="H134" s="1222"/>
      <c r="I134" s="1223" t="s">
        <v>303</v>
      </c>
      <c r="J134" s="1224"/>
      <c r="K134" s="1224"/>
      <c r="L134" s="1224"/>
      <c r="M134" s="1225"/>
      <c r="N134" s="1209" t="s">
        <v>227</v>
      </c>
      <c r="O134" s="1210"/>
    </row>
    <row r="135" spans="1:18" ht="30" customHeight="1" x14ac:dyDescent="0.15">
      <c r="B135" s="1214"/>
      <c r="C135" s="1217"/>
      <c r="D135" s="1218"/>
      <c r="E135" s="1220"/>
      <c r="F135" s="1242" t="s">
        <v>304</v>
      </c>
      <c r="G135" s="1243"/>
      <c r="H135" s="291" t="s">
        <v>305</v>
      </c>
      <c r="I135" s="1226"/>
      <c r="J135" s="1227"/>
      <c r="K135" s="1227"/>
      <c r="L135" s="1227"/>
      <c r="M135" s="1228"/>
      <c r="N135" s="1211"/>
      <c r="O135" s="1212"/>
    </row>
    <row r="136" spans="1:18" ht="54.75" customHeight="1" x14ac:dyDescent="0.15">
      <c r="B136" s="292"/>
      <c r="C136" s="1200"/>
      <c r="D136" s="1201"/>
      <c r="E136" s="439" t="s">
        <v>220</v>
      </c>
      <c r="F136" s="1202"/>
      <c r="G136" s="1203"/>
      <c r="H136" s="294"/>
      <c r="I136" s="1197"/>
      <c r="J136" s="1198"/>
      <c r="K136" s="1198"/>
      <c r="L136" s="1198"/>
      <c r="M136" s="1199"/>
      <c r="N136" s="295"/>
      <c r="O136" s="214" t="s">
        <v>46</v>
      </c>
      <c r="P136" s="240" t="str">
        <f>IF($C136&lt;&gt;"",$E136,"")</f>
        <v/>
      </c>
      <c r="R136" s="215" t="str">
        <f t="shared" ref="R136:R147" si="9">IF($C136&lt;&gt;"",$E136,"")</f>
        <v/>
      </c>
    </row>
    <row r="137" spans="1:18" ht="54.75" customHeight="1" x14ac:dyDescent="0.15">
      <c r="B137" s="292"/>
      <c r="C137" s="1200"/>
      <c r="D137" s="1201"/>
      <c r="E137" s="439"/>
      <c r="F137" s="1202"/>
      <c r="G137" s="1203"/>
      <c r="H137" s="294"/>
      <c r="I137" s="1197"/>
      <c r="J137" s="1198"/>
      <c r="K137" s="1198"/>
      <c r="L137" s="1198"/>
      <c r="M137" s="1199"/>
      <c r="N137" s="295"/>
      <c r="O137" s="214" t="s">
        <v>46</v>
      </c>
      <c r="P137" s="240" t="str">
        <f t="shared" ref="P137:P147" si="10">IF($C137&lt;&gt;"",$E137,"")</f>
        <v/>
      </c>
      <c r="R137" s="215" t="str">
        <f t="shared" si="9"/>
        <v/>
      </c>
    </row>
    <row r="138" spans="1:18" ht="54.75" customHeight="1" x14ac:dyDescent="0.15">
      <c r="B138" s="292"/>
      <c r="C138" s="1200"/>
      <c r="D138" s="1201"/>
      <c r="E138" s="439"/>
      <c r="F138" s="1202"/>
      <c r="G138" s="1203"/>
      <c r="H138" s="294"/>
      <c r="I138" s="1197"/>
      <c r="J138" s="1198"/>
      <c r="K138" s="1198"/>
      <c r="L138" s="1198"/>
      <c r="M138" s="1199"/>
      <c r="N138" s="295"/>
      <c r="O138" s="214" t="s">
        <v>46</v>
      </c>
      <c r="P138" s="240" t="str">
        <f t="shared" si="10"/>
        <v/>
      </c>
      <c r="R138" s="215" t="str">
        <f t="shared" si="9"/>
        <v/>
      </c>
    </row>
    <row r="139" spans="1:18" ht="54.75" customHeight="1" x14ac:dyDescent="0.15">
      <c r="B139" s="292"/>
      <c r="C139" s="1200"/>
      <c r="D139" s="1201"/>
      <c r="E139" s="439"/>
      <c r="F139" s="1202"/>
      <c r="G139" s="1203"/>
      <c r="H139" s="294"/>
      <c r="I139" s="1197"/>
      <c r="J139" s="1198"/>
      <c r="K139" s="1198"/>
      <c r="L139" s="1198"/>
      <c r="M139" s="1199"/>
      <c r="N139" s="295"/>
      <c r="O139" s="214" t="s">
        <v>46</v>
      </c>
      <c r="P139" s="240" t="str">
        <f t="shared" si="10"/>
        <v/>
      </c>
      <c r="R139" s="215" t="str">
        <f t="shared" si="9"/>
        <v/>
      </c>
    </row>
    <row r="140" spans="1:18" ht="54.75" customHeight="1" x14ac:dyDescent="0.15">
      <c r="B140" s="292"/>
      <c r="C140" s="1200"/>
      <c r="D140" s="1201"/>
      <c r="E140" s="439"/>
      <c r="F140" s="1202"/>
      <c r="G140" s="1203"/>
      <c r="H140" s="294"/>
      <c r="I140" s="1197"/>
      <c r="J140" s="1198"/>
      <c r="K140" s="1198"/>
      <c r="L140" s="1198"/>
      <c r="M140" s="1199"/>
      <c r="N140" s="295"/>
      <c r="O140" s="214" t="s">
        <v>46</v>
      </c>
      <c r="P140" s="240" t="str">
        <f t="shared" si="10"/>
        <v/>
      </c>
      <c r="R140" s="215" t="str">
        <f t="shared" si="9"/>
        <v/>
      </c>
    </row>
    <row r="141" spans="1:18" ht="54.75" customHeight="1" x14ac:dyDescent="0.15">
      <c r="B141" s="292"/>
      <c r="C141" s="1200"/>
      <c r="D141" s="1201"/>
      <c r="E141" s="439"/>
      <c r="F141" s="1202"/>
      <c r="G141" s="1203"/>
      <c r="H141" s="294"/>
      <c r="I141" s="1197"/>
      <c r="J141" s="1198"/>
      <c r="K141" s="1198"/>
      <c r="L141" s="1198"/>
      <c r="M141" s="1199"/>
      <c r="N141" s="295"/>
      <c r="O141" s="214" t="s">
        <v>46</v>
      </c>
      <c r="P141" s="240" t="str">
        <f t="shared" si="10"/>
        <v/>
      </c>
      <c r="R141" s="215" t="str">
        <f t="shared" si="9"/>
        <v/>
      </c>
    </row>
    <row r="142" spans="1:18" ht="54.75" customHeight="1" x14ac:dyDescent="0.15">
      <c r="B142" s="292"/>
      <c r="C142" s="1200"/>
      <c r="D142" s="1201"/>
      <c r="E142" s="439"/>
      <c r="F142" s="1202"/>
      <c r="G142" s="1203"/>
      <c r="H142" s="294"/>
      <c r="I142" s="1197"/>
      <c r="J142" s="1198"/>
      <c r="K142" s="1198"/>
      <c r="L142" s="1198"/>
      <c r="M142" s="1199"/>
      <c r="N142" s="295"/>
      <c r="O142" s="214" t="s">
        <v>46</v>
      </c>
      <c r="P142" s="240" t="str">
        <f t="shared" si="10"/>
        <v/>
      </c>
      <c r="R142" s="215" t="str">
        <f t="shared" si="9"/>
        <v/>
      </c>
    </row>
    <row r="143" spans="1:18" ht="54.75" customHeight="1" x14ac:dyDescent="0.15">
      <c r="B143" s="292"/>
      <c r="C143" s="1200"/>
      <c r="D143" s="1201"/>
      <c r="E143" s="439"/>
      <c r="F143" s="1202"/>
      <c r="G143" s="1203"/>
      <c r="H143" s="294"/>
      <c r="I143" s="1197"/>
      <c r="J143" s="1198"/>
      <c r="K143" s="1198"/>
      <c r="L143" s="1198"/>
      <c r="M143" s="1199"/>
      <c r="N143" s="295"/>
      <c r="O143" s="216" t="s">
        <v>46</v>
      </c>
      <c r="P143" s="240" t="str">
        <f t="shared" si="10"/>
        <v/>
      </c>
      <c r="R143" s="215" t="str">
        <f t="shared" si="9"/>
        <v/>
      </c>
    </row>
    <row r="144" spans="1:18" ht="54.75" customHeight="1" x14ac:dyDescent="0.15">
      <c r="B144" s="292"/>
      <c r="C144" s="1200"/>
      <c r="D144" s="1201"/>
      <c r="E144" s="439"/>
      <c r="F144" s="1202"/>
      <c r="G144" s="1203"/>
      <c r="H144" s="294"/>
      <c r="I144" s="1197"/>
      <c r="J144" s="1198"/>
      <c r="K144" s="1198"/>
      <c r="L144" s="1198"/>
      <c r="M144" s="1199"/>
      <c r="N144" s="295"/>
      <c r="O144" s="216" t="s">
        <v>46</v>
      </c>
      <c r="P144" s="240" t="str">
        <f t="shared" si="10"/>
        <v/>
      </c>
      <c r="R144" s="215" t="str">
        <f t="shared" si="9"/>
        <v/>
      </c>
    </row>
    <row r="145" spans="1:18" ht="54.75" customHeight="1" x14ac:dyDescent="0.15">
      <c r="B145" s="292"/>
      <c r="C145" s="1200"/>
      <c r="D145" s="1201"/>
      <c r="E145" s="439"/>
      <c r="F145" s="1202"/>
      <c r="G145" s="1203"/>
      <c r="H145" s="294"/>
      <c r="I145" s="1197"/>
      <c r="J145" s="1198"/>
      <c r="K145" s="1198"/>
      <c r="L145" s="1198"/>
      <c r="M145" s="1199"/>
      <c r="N145" s="295"/>
      <c r="O145" s="216" t="s">
        <v>46</v>
      </c>
      <c r="P145" s="240" t="str">
        <f t="shared" si="10"/>
        <v/>
      </c>
      <c r="R145" s="215" t="str">
        <f t="shared" si="9"/>
        <v/>
      </c>
    </row>
    <row r="146" spans="1:18" ht="54.75" customHeight="1" x14ac:dyDescent="0.15">
      <c r="B146" s="292"/>
      <c r="C146" s="1200"/>
      <c r="D146" s="1201"/>
      <c r="E146" s="439"/>
      <c r="F146" s="1202"/>
      <c r="G146" s="1203"/>
      <c r="H146" s="294"/>
      <c r="I146" s="1197"/>
      <c r="J146" s="1198"/>
      <c r="K146" s="1198"/>
      <c r="L146" s="1198"/>
      <c r="M146" s="1199"/>
      <c r="N146" s="295"/>
      <c r="O146" s="216" t="s">
        <v>46</v>
      </c>
      <c r="P146" s="240" t="str">
        <f t="shared" si="10"/>
        <v/>
      </c>
      <c r="R146" s="215" t="str">
        <f t="shared" si="9"/>
        <v/>
      </c>
    </row>
    <row r="147" spans="1:18" ht="54.75" customHeight="1" thickBot="1" x14ac:dyDescent="0.2">
      <c r="B147" s="293"/>
      <c r="C147" s="1236"/>
      <c r="D147" s="1237"/>
      <c r="E147" s="440"/>
      <c r="F147" s="1232"/>
      <c r="G147" s="1233"/>
      <c r="H147" s="294"/>
      <c r="I147" s="1229"/>
      <c r="J147" s="1230"/>
      <c r="K147" s="1230"/>
      <c r="L147" s="1230"/>
      <c r="M147" s="1231"/>
      <c r="N147" s="295"/>
      <c r="O147" s="217" t="s">
        <v>46</v>
      </c>
      <c r="P147" s="240" t="str">
        <f t="shared" si="10"/>
        <v/>
      </c>
      <c r="R147" s="215" t="str">
        <f t="shared" si="9"/>
        <v/>
      </c>
    </row>
    <row r="148" spans="1:18" ht="30" customHeight="1" x14ac:dyDescent="0.15">
      <c r="B148" s="241"/>
      <c r="C148" s="221"/>
      <c r="D148" s="221"/>
      <c r="E148" s="246"/>
      <c r="F148" s="221"/>
      <c r="G148" s="221"/>
      <c r="H148" s="242"/>
      <c r="I148" s="226"/>
      <c r="J148" s="226"/>
      <c r="K148" s="226"/>
      <c r="L148" s="226"/>
      <c r="M148" s="226"/>
      <c r="N148" s="243"/>
      <c r="O148" s="219"/>
    </row>
    <row r="149" spans="1:18" ht="30" customHeight="1" x14ac:dyDescent="0.15">
      <c r="B149" s="241"/>
      <c r="C149" s="221"/>
      <c r="D149" s="226"/>
      <c r="E149" s="226"/>
      <c r="F149" s="226"/>
      <c r="G149" s="226"/>
      <c r="H149" s="226"/>
      <c r="I149" s="228"/>
      <c r="J149" s="219"/>
      <c r="K149" s="194"/>
      <c r="N149" s="195"/>
      <c r="O149" s="195"/>
      <c r="P149" s="195"/>
    </row>
    <row r="150" spans="1:18" ht="60" customHeight="1" x14ac:dyDescent="0.15">
      <c r="B150" s="241"/>
      <c r="C150" s="221"/>
      <c r="D150" s="221"/>
      <c r="E150" s="222"/>
      <c r="F150" s="221"/>
      <c r="G150" s="221"/>
      <c r="H150" s="244"/>
      <c r="I150" s="231"/>
      <c r="J150" s="226"/>
      <c r="K150" s="226"/>
      <c r="L150" s="226"/>
      <c r="M150" s="226"/>
      <c r="N150" s="228"/>
      <c r="O150" s="234" t="str">
        <f>IF($N$24&gt;110,"有資格者数による点数が110点を超えたため、これ以上の技術者の入力を省略できます","")</f>
        <v/>
      </c>
    </row>
    <row r="151" spans="1:18" s="230" customFormat="1" ht="30" customHeight="1" x14ac:dyDescent="0.15">
      <c r="A151" s="187"/>
      <c r="B151" s="241"/>
      <c r="C151" s="221"/>
      <c r="D151" s="221"/>
      <c r="E151" s="222"/>
      <c r="F151" s="221"/>
      <c r="G151" s="221"/>
      <c r="H151" s="244"/>
      <c r="I151" s="192"/>
      <c r="J151" s="226"/>
      <c r="K151" s="226"/>
      <c r="L151" s="226"/>
      <c r="M151" s="1234" t="s">
        <v>240</v>
      </c>
      <c r="N151" s="1235"/>
      <c r="O151" s="1235"/>
      <c r="P151" s="194"/>
    </row>
  </sheetData>
  <sheetProtection algorithmName="SHA-512" hashValue="KP+k2CP/HAcLo7BXuO0+2eYZzCVdW8XBG62H2Nzlw42U6vttNQRkMkYSy93lXZnJiN2fb7sN7OD2ojLWX2lQ1w==" saltValue="sdpUESwFx2lq/YAQ0Y3I+g==" spinCount="100000" sheet="1" objects="1" scenarios="1"/>
  <mergeCells count="301">
    <mergeCell ref="B24:C24"/>
    <mergeCell ref="B1:C1"/>
    <mergeCell ref="B27:C27"/>
    <mergeCell ref="B52:C52"/>
    <mergeCell ref="B77:C77"/>
    <mergeCell ref="B102:C102"/>
    <mergeCell ref="B127:C127"/>
    <mergeCell ref="C97:D97"/>
    <mergeCell ref="B55:C55"/>
    <mergeCell ref="D55:F55"/>
    <mergeCell ref="C46:D46"/>
    <mergeCell ref="C47:D47"/>
    <mergeCell ref="F47:G47"/>
    <mergeCell ref="B34:B35"/>
    <mergeCell ref="C34:D35"/>
    <mergeCell ref="E34:E35"/>
    <mergeCell ref="F34:H34"/>
    <mergeCell ref="C13:D13"/>
    <mergeCell ref="F13:G13"/>
    <mergeCell ref="C10:D10"/>
    <mergeCell ref="F10:G10"/>
    <mergeCell ref="C43:D43"/>
    <mergeCell ref="F43:G43"/>
    <mergeCell ref="C71:D71"/>
    <mergeCell ref="M151:O151"/>
    <mergeCell ref="I96:M96"/>
    <mergeCell ref="I87:M87"/>
    <mergeCell ref="I143:M143"/>
    <mergeCell ref="I113:M113"/>
    <mergeCell ref="I137:M137"/>
    <mergeCell ref="B53:O54"/>
    <mergeCell ref="C61:D61"/>
    <mergeCell ref="F61:G61"/>
    <mergeCell ref="B56:C56"/>
    <mergeCell ref="D56:F56"/>
    <mergeCell ref="B59:B60"/>
    <mergeCell ref="C112:D112"/>
    <mergeCell ref="F112:G112"/>
    <mergeCell ref="I112:M112"/>
    <mergeCell ref="C70:D70"/>
    <mergeCell ref="F70:G70"/>
    <mergeCell ref="I70:M70"/>
    <mergeCell ref="I61:M61"/>
    <mergeCell ref="F137:G137"/>
    <mergeCell ref="C147:D147"/>
    <mergeCell ref="F147:G147"/>
    <mergeCell ref="I147:M147"/>
    <mergeCell ref="C145:D145"/>
    <mergeCell ref="F145:G145"/>
    <mergeCell ref="I145:M145"/>
    <mergeCell ref="C146:D146"/>
    <mergeCell ref="F146:G146"/>
    <mergeCell ref="I146:M146"/>
    <mergeCell ref="C140:D140"/>
    <mergeCell ref="F140:G140"/>
    <mergeCell ref="C144:D144"/>
    <mergeCell ref="F144:G144"/>
    <mergeCell ref="I144:M144"/>
    <mergeCell ref="C143:D143"/>
    <mergeCell ref="F143:G143"/>
    <mergeCell ref="I140:M140"/>
    <mergeCell ref="C142:D142"/>
    <mergeCell ref="F142:G142"/>
    <mergeCell ref="I142:M142"/>
    <mergeCell ref="F66:G66"/>
    <mergeCell ref="I66:M66"/>
    <mergeCell ref="C69:D69"/>
    <mergeCell ref="F69:G69"/>
    <mergeCell ref="I69:M69"/>
    <mergeCell ref="C86:D86"/>
    <mergeCell ref="F86:G86"/>
    <mergeCell ref="I86:M86"/>
    <mergeCell ref="I84:M85"/>
    <mergeCell ref="I71:M71"/>
    <mergeCell ref="F72:G72"/>
    <mergeCell ref="F71:G71"/>
    <mergeCell ref="M76:O76"/>
    <mergeCell ref="B78:O79"/>
    <mergeCell ref="I34:M35"/>
    <mergeCell ref="N34:O35"/>
    <mergeCell ref="F35:G35"/>
    <mergeCell ref="F46:G46"/>
    <mergeCell ref="I46:M46"/>
    <mergeCell ref="F45:G45"/>
    <mergeCell ref="I45:M45"/>
    <mergeCell ref="C45:D45"/>
    <mergeCell ref="I20:M20"/>
    <mergeCell ref="C21:D21"/>
    <mergeCell ref="F21:G21"/>
    <mergeCell ref="B31:C31"/>
    <mergeCell ref="D31:F31"/>
    <mergeCell ref="M26:O26"/>
    <mergeCell ref="B28:O29"/>
    <mergeCell ref="B30:C30"/>
    <mergeCell ref="D30:F30"/>
    <mergeCell ref="C39:D39"/>
    <mergeCell ref="F39:G39"/>
    <mergeCell ref="I39:M39"/>
    <mergeCell ref="C40:D40"/>
    <mergeCell ref="F40:G40"/>
    <mergeCell ref="I40:M40"/>
    <mergeCell ref="F36:G36"/>
    <mergeCell ref="I13:M13"/>
    <mergeCell ref="I21:M21"/>
    <mergeCell ref="C14:D14"/>
    <mergeCell ref="F14:G14"/>
    <mergeCell ref="I14:M14"/>
    <mergeCell ref="C15:D15"/>
    <mergeCell ref="F15:G15"/>
    <mergeCell ref="I15:M15"/>
    <mergeCell ref="C16:D16"/>
    <mergeCell ref="F16:G16"/>
    <mergeCell ref="I16:M16"/>
    <mergeCell ref="C17:D17"/>
    <mergeCell ref="F17:G17"/>
    <mergeCell ref="I17:M17"/>
    <mergeCell ref="C18:D18"/>
    <mergeCell ref="F18:G18"/>
    <mergeCell ref="I18:M18"/>
    <mergeCell ref="C19:D19"/>
    <mergeCell ref="F19:G19"/>
    <mergeCell ref="I19:M19"/>
    <mergeCell ref="C20:D20"/>
    <mergeCell ref="F20:G20"/>
    <mergeCell ref="I10:M10"/>
    <mergeCell ref="C11:D11"/>
    <mergeCell ref="F11:G11"/>
    <mergeCell ref="I11:M11"/>
    <mergeCell ref="C12:D12"/>
    <mergeCell ref="F12:G12"/>
    <mergeCell ref="I12:M12"/>
    <mergeCell ref="B2:O3"/>
    <mergeCell ref="B4:C4"/>
    <mergeCell ref="D4:F4"/>
    <mergeCell ref="B5:C5"/>
    <mergeCell ref="D5:F5"/>
    <mergeCell ref="B8:B9"/>
    <mergeCell ref="C8:D9"/>
    <mergeCell ref="E8:E9"/>
    <mergeCell ref="F8:H8"/>
    <mergeCell ref="I8:M9"/>
    <mergeCell ref="N8:O9"/>
    <mergeCell ref="F9:G9"/>
    <mergeCell ref="C37:D37"/>
    <mergeCell ref="F37:G37"/>
    <mergeCell ref="I37:M37"/>
    <mergeCell ref="C38:D38"/>
    <mergeCell ref="F38:G38"/>
    <mergeCell ref="I38:M38"/>
    <mergeCell ref="C36:D36"/>
    <mergeCell ref="I36:M36"/>
    <mergeCell ref="I43:M43"/>
    <mergeCell ref="C44:D44"/>
    <mergeCell ref="F44:G44"/>
    <mergeCell ref="I44:M44"/>
    <mergeCell ref="C41:D41"/>
    <mergeCell ref="F41:G41"/>
    <mergeCell ref="I41:M41"/>
    <mergeCell ref="C42:D42"/>
    <mergeCell ref="F42:G42"/>
    <mergeCell ref="I42:M42"/>
    <mergeCell ref="F89:G89"/>
    <mergeCell ref="I89:M89"/>
    <mergeCell ref="C90:D90"/>
    <mergeCell ref="F90:G90"/>
    <mergeCell ref="I90:M90"/>
    <mergeCell ref="C95:D95"/>
    <mergeCell ref="I47:M47"/>
    <mergeCell ref="C62:D62"/>
    <mergeCell ref="F62:G62"/>
    <mergeCell ref="I62:M62"/>
    <mergeCell ref="C63:D63"/>
    <mergeCell ref="F63:G63"/>
    <mergeCell ref="I63:M63"/>
    <mergeCell ref="C64:D64"/>
    <mergeCell ref="F64:G64"/>
    <mergeCell ref="I64:M64"/>
    <mergeCell ref="M51:O51"/>
    <mergeCell ref="N59:O60"/>
    <mergeCell ref="F60:G60"/>
    <mergeCell ref="C59:D60"/>
    <mergeCell ref="E59:E60"/>
    <mergeCell ref="F59:H59"/>
    <mergeCell ref="I59:M60"/>
    <mergeCell ref="C66:D66"/>
    <mergeCell ref="C94:D94"/>
    <mergeCell ref="F94:G94"/>
    <mergeCell ref="I94:M94"/>
    <mergeCell ref="C91:D91"/>
    <mergeCell ref="F91:G91"/>
    <mergeCell ref="I91:M91"/>
    <mergeCell ref="C92:D92"/>
    <mergeCell ref="F92:G92"/>
    <mergeCell ref="I92:M92"/>
    <mergeCell ref="C138:D138"/>
    <mergeCell ref="F138:G138"/>
    <mergeCell ref="I138:M138"/>
    <mergeCell ref="C141:D141"/>
    <mergeCell ref="F141:G141"/>
    <mergeCell ref="I141:M141"/>
    <mergeCell ref="C121:D121"/>
    <mergeCell ref="F121:G121"/>
    <mergeCell ref="I121:M121"/>
    <mergeCell ref="B131:C131"/>
    <mergeCell ref="D131:F131"/>
    <mergeCell ref="C139:D139"/>
    <mergeCell ref="F139:G139"/>
    <mergeCell ref="I139:M139"/>
    <mergeCell ref="C136:D136"/>
    <mergeCell ref="F136:G136"/>
    <mergeCell ref="I136:M136"/>
    <mergeCell ref="C137:D137"/>
    <mergeCell ref="M126:O126"/>
    <mergeCell ref="N134:O135"/>
    <mergeCell ref="F135:G135"/>
    <mergeCell ref="C122:D122"/>
    <mergeCell ref="F122:G122"/>
    <mergeCell ref="I122:M122"/>
    <mergeCell ref="B103:O104"/>
    <mergeCell ref="B106:C106"/>
    <mergeCell ref="D106:F106"/>
    <mergeCell ref="B109:B110"/>
    <mergeCell ref="C109:D110"/>
    <mergeCell ref="E109:E110"/>
    <mergeCell ref="F109:H109"/>
    <mergeCell ref="I109:M110"/>
    <mergeCell ref="B80:C80"/>
    <mergeCell ref="D80:F80"/>
    <mergeCell ref="C88:D88"/>
    <mergeCell ref="F88:G88"/>
    <mergeCell ref="F95:G95"/>
    <mergeCell ref="I95:M95"/>
    <mergeCell ref="C87:D87"/>
    <mergeCell ref="F87:G87"/>
    <mergeCell ref="F110:G110"/>
    <mergeCell ref="C84:D85"/>
    <mergeCell ref="E84:E85"/>
    <mergeCell ref="F84:H84"/>
    <mergeCell ref="F85:G85"/>
    <mergeCell ref="C89:D89"/>
    <mergeCell ref="F93:G93"/>
    <mergeCell ref="I93:M93"/>
    <mergeCell ref="C65:D65"/>
    <mergeCell ref="F65:G65"/>
    <mergeCell ref="I65:M65"/>
    <mergeCell ref="N84:O85"/>
    <mergeCell ref="I72:M72"/>
    <mergeCell ref="B105:C105"/>
    <mergeCell ref="D105:F105"/>
    <mergeCell ref="C96:D96"/>
    <mergeCell ref="F96:G96"/>
    <mergeCell ref="F97:G97"/>
    <mergeCell ref="I97:M97"/>
    <mergeCell ref="C93:D93"/>
    <mergeCell ref="I88:M88"/>
    <mergeCell ref="M101:O101"/>
    <mergeCell ref="C67:D67"/>
    <mergeCell ref="F67:G67"/>
    <mergeCell ref="I67:M67"/>
    <mergeCell ref="C68:D68"/>
    <mergeCell ref="F68:G68"/>
    <mergeCell ref="I68:M68"/>
    <mergeCell ref="C72:D72"/>
    <mergeCell ref="B81:C81"/>
    <mergeCell ref="D81:F81"/>
    <mergeCell ref="B84:B85"/>
    <mergeCell ref="B134:B135"/>
    <mergeCell ref="C134:D135"/>
    <mergeCell ref="E134:E135"/>
    <mergeCell ref="F134:H134"/>
    <mergeCell ref="I134:M135"/>
    <mergeCell ref="C117:D117"/>
    <mergeCell ref="F117:G117"/>
    <mergeCell ref="I117:M117"/>
    <mergeCell ref="I119:M119"/>
    <mergeCell ref="C118:D118"/>
    <mergeCell ref="C120:D120"/>
    <mergeCell ref="F120:G120"/>
    <mergeCell ref="I120:M120"/>
    <mergeCell ref="F118:G118"/>
    <mergeCell ref="I118:M118"/>
    <mergeCell ref="C119:D119"/>
    <mergeCell ref="F119:G119"/>
    <mergeCell ref="I115:M115"/>
    <mergeCell ref="C116:D116"/>
    <mergeCell ref="F116:G116"/>
    <mergeCell ref="I116:M116"/>
    <mergeCell ref="C111:D111"/>
    <mergeCell ref="B128:O129"/>
    <mergeCell ref="B130:C130"/>
    <mergeCell ref="D130:F130"/>
    <mergeCell ref="N109:O110"/>
    <mergeCell ref="I114:M114"/>
    <mergeCell ref="C115:D115"/>
    <mergeCell ref="F115:G115"/>
    <mergeCell ref="F111:G111"/>
    <mergeCell ref="I111:M111"/>
    <mergeCell ref="C113:D113"/>
    <mergeCell ref="F113:G113"/>
    <mergeCell ref="C114:D114"/>
    <mergeCell ref="F114:G114"/>
  </mergeCells>
  <phoneticPr fontId="2"/>
  <conditionalFormatting sqref="H24 F24">
    <cfRule type="expression" dxfId="3" priority="63">
      <formula>#REF!&gt;55</formula>
    </cfRule>
  </conditionalFormatting>
  <conditionalFormatting sqref="D24">
    <cfRule type="expression" dxfId="2" priority="64">
      <formula>#REF!&gt;55</formula>
    </cfRule>
  </conditionalFormatting>
  <dataValidations count="4">
    <dataValidation imeMode="disabled" allowBlank="1" showInputMessage="1" showErrorMessage="1" errorTitle="取得年月日　入力エラー" error="○○○○/○○/○○_x000a_の形式で半角数字で入力してください。" sqref="H10:H22 H36:H47 H61:H72 H86:H97 H111:H122 H136:H147" xr:uid="{00000000-0002-0000-0700-000000000000}"/>
    <dataValidation type="list" allowBlank="1" showInputMessage="1" showErrorMessage="1" sqref="F22:G22" xr:uid="{00000000-0002-0000-0700-000001000000}">
      <formula1>INDIRECT($D$4)</formula1>
    </dataValidation>
    <dataValidation imeMode="disabled" allowBlank="1" showInputMessage="1" showErrorMessage="1" sqref="B10:B22 B36:B47 B61:B72 B86:B97 B111:B122 B136:B147 N10:N22 N136:N147 N61:N72 N86:N97 N111:N122 N36:N47" xr:uid="{00000000-0002-0000-0700-000002000000}"/>
    <dataValidation type="list" allowBlank="1" showInputMessage="1" showErrorMessage="1" sqref="E111:E122 E86:E97 E10:E21 E36:E47 E61:E72 E136:E147" xr:uid="{00000000-0002-0000-0700-000003000000}">
      <formula1>$R$10:$R$12</formula1>
    </dataValidation>
  </dataValidations>
  <printOptions horizontalCentered="1" verticalCentered="1"/>
  <pageMargins left="0.43307086614173229" right="0.39370078740157483" top="0.35433070866141736" bottom="0.35433070866141736" header="0.31496062992125984" footer="0.31496062992125984"/>
  <pageSetup paperSize="9" scale="51" orientation="landscape" r:id="rId1"/>
  <headerFooter alignWithMargins="0"/>
  <rowBreaks count="5" manualBreakCount="5">
    <brk id="26" max="16383" man="1"/>
    <brk id="51" max="16383" man="1"/>
    <brk id="76" max="16383" man="1"/>
    <brk id="101" max="16383" man="1"/>
    <brk id="126" max="16383"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R151"/>
  <sheetViews>
    <sheetView showGridLines="0" tabSelected="1" zoomScale="55" zoomScaleNormal="55" workbookViewId="0">
      <selection activeCell="F12" sqref="F12:G12"/>
    </sheetView>
  </sheetViews>
  <sheetFormatPr defaultColWidth="3.5" defaultRowHeight="13.5" x14ac:dyDescent="0.15"/>
  <cols>
    <col min="1" max="1" width="3.125" style="187" customWidth="1"/>
    <col min="2" max="2" width="6.375" style="249" customWidth="1"/>
    <col min="3" max="3" width="15.75" style="249" customWidth="1"/>
    <col min="4" max="4" width="27.75" style="249" customWidth="1"/>
    <col min="5" max="5" width="21.625" style="250" customWidth="1"/>
    <col min="6" max="6" width="27.75" style="249" customWidth="1"/>
    <col min="7" max="7" width="21.625" style="249" customWidth="1"/>
    <col min="8" max="8" width="27.75" style="195" customWidth="1"/>
    <col min="9" max="9" width="55.625" style="195" customWidth="1"/>
    <col min="10" max="10" width="15.625" style="195" customWidth="1"/>
    <col min="11" max="11" width="5.625" style="195" customWidth="1"/>
    <col min="12" max="12" width="15.625" style="195" customWidth="1"/>
    <col min="13" max="13" width="5.625" style="195" customWidth="1"/>
    <col min="14" max="14" width="6.625" style="248" customWidth="1"/>
    <col min="15" max="15" width="3.5" style="193" customWidth="1"/>
    <col min="16" max="16" width="3.125" style="194" customWidth="1"/>
    <col min="17" max="17" width="3.5" style="195"/>
    <col min="18" max="18" width="9.25" style="195" bestFit="1" customWidth="1"/>
    <col min="19" max="16384" width="3.5" style="195"/>
  </cols>
  <sheetData>
    <row r="1" spans="1:18" ht="30" customHeight="1" thickBot="1" x14ac:dyDescent="0.2">
      <c r="B1" s="1256" t="s">
        <v>297</v>
      </c>
      <c r="C1" s="1257"/>
      <c r="D1" s="188" t="str">
        <f>IF(id="","",id)</f>
        <v/>
      </c>
      <c r="E1" s="189"/>
      <c r="F1" s="190"/>
      <c r="G1" s="191"/>
      <c r="H1" s="192"/>
      <c r="I1" s="192"/>
      <c r="J1" s="192"/>
      <c r="K1" s="192"/>
      <c r="L1" s="192"/>
      <c r="M1" s="192"/>
      <c r="N1" s="192"/>
    </row>
    <row r="2" spans="1:18" ht="30" customHeight="1" x14ac:dyDescent="0.15">
      <c r="B2" s="1204" t="s">
        <v>338</v>
      </c>
      <c r="C2" s="1204"/>
      <c r="D2" s="1204"/>
      <c r="E2" s="1204"/>
      <c r="F2" s="1204"/>
      <c r="G2" s="1204"/>
      <c r="H2" s="1204"/>
      <c r="I2" s="1204"/>
      <c r="J2" s="1204"/>
      <c r="K2" s="1204"/>
      <c r="L2" s="1204"/>
      <c r="M2" s="1204"/>
      <c r="N2" s="1204"/>
      <c r="O2" s="1204"/>
    </row>
    <row r="3" spans="1:18" ht="30" customHeight="1" thickBot="1" x14ac:dyDescent="0.2">
      <c r="B3" s="1204"/>
      <c r="C3" s="1204"/>
      <c r="D3" s="1204"/>
      <c r="E3" s="1204"/>
      <c r="F3" s="1204"/>
      <c r="G3" s="1204"/>
      <c r="H3" s="1204"/>
      <c r="I3" s="1204"/>
      <c r="J3" s="1204"/>
      <c r="K3" s="1204"/>
      <c r="L3" s="1204"/>
      <c r="M3" s="1204"/>
      <c r="N3" s="1204"/>
      <c r="O3" s="1204"/>
    </row>
    <row r="4" spans="1:18" ht="45" customHeight="1" x14ac:dyDescent="0.15">
      <c r="A4" s="196"/>
      <c r="B4" s="1205" t="s">
        <v>299</v>
      </c>
      <c r="C4" s="1206"/>
      <c r="D4" s="1207" t="str">
        <f>IF(gyoumucode2="","入力シートに希望業務コードを入力してください",IF(ISNA(VLOOKUP(gyoumucode2,業務一覧!$B$6:$C$34,2,FALSE)),"該当無し",VLOOKUP(gyoumucode2,業務一覧!$B$6:$C$34,2)))</f>
        <v>入力シートに希望業務コードを入力してください</v>
      </c>
      <c r="E4" s="1207"/>
      <c r="F4" s="1208"/>
      <c r="G4" s="191"/>
      <c r="H4" s="192"/>
      <c r="J4" s="192"/>
      <c r="K4" s="192"/>
      <c r="L4" s="197"/>
      <c r="M4" s="198"/>
      <c r="N4" s="199"/>
      <c r="O4" s="200"/>
    </row>
    <row r="5" spans="1:18" ht="45" customHeight="1" thickBot="1" x14ac:dyDescent="0.2">
      <c r="A5" s="196"/>
      <c r="B5" s="1238" t="s">
        <v>222</v>
      </c>
      <c r="C5" s="1239"/>
      <c r="D5" s="1240" t="str">
        <f>IF(headofficename="","入力シートに本社（商号又は名称）を入力してください",headofficename)</f>
        <v>入力シートに本社（商号又は名称）を入力してください</v>
      </c>
      <c r="E5" s="1240"/>
      <c r="F5" s="1241"/>
      <c r="G5" s="191"/>
      <c r="H5" s="192"/>
      <c r="I5" s="192"/>
      <c r="J5" s="201"/>
      <c r="K5" s="201"/>
      <c r="L5" s="192"/>
      <c r="M5" s="198"/>
      <c r="N5" s="199"/>
      <c r="O5" s="200"/>
    </row>
    <row r="6" spans="1:18" ht="45" customHeight="1" thickBot="1" x14ac:dyDescent="0.2">
      <c r="B6" s="202"/>
      <c r="C6" s="202"/>
      <c r="D6" s="203"/>
      <c r="E6" s="204"/>
      <c r="F6" s="191"/>
      <c r="G6" s="191"/>
      <c r="H6" s="192"/>
      <c r="I6" s="205"/>
      <c r="J6" s="327"/>
      <c r="K6" s="206" t="s">
        <v>223</v>
      </c>
      <c r="L6" s="397">
        <v>1</v>
      </c>
      <c r="M6" s="207" t="s">
        <v>224</v>
      </c>
      <c r="N6" s="208"/>
      <c r="O6" s="200"/>
    </row>
    <row r="7" spans="1:18" ht="30" customHeight="1" thickBot="1" x14ac:dyDescent="0.2">
      <c r="B7" s="209" t="s">
        <v>225</v>
      </c>
      <c r="C7" s="210"/>
      <c r="D7" s="210"/>
      <c r="E7" s="210"/>
      <c r="F7" s="211"/>
      <c r="G7" s="211"/>
      <c r="H7" s="192"/>
      <c r="I7" s="192"/>
      <c r="J7" s="212"/>
      <c r="K7" s="212"/>
      <c r="L7" s="212"/>
      <c r="M7" s="213"/>
      <c r="N7" s="199"/>
      <c r="O7" s="200"/>
    </row>
    <row r="8" spans="1:18" ht="30" customHeight="1" x14ac:dyDescent="0.15">
      <c r="B8" s="1213" t="s">
        <v>226</v>
      </c>
      <c r="C8" s="1215" t="s">
        <v>300</v>
      </c>
      <c r="D8" s="1216"/>
      <c r="E8" s="1219" t="s">
        <v>301</v>
      </c>
      <c r="F8" s="1221" t="s">
        <v>302</v>
      </c>
      <c r="G8" s="1222"/>
      <c r="H8" s="1222"/>
      <c r="I8" s="1223" t="s">
        <v>303</v>
      </c>
      <c r="J8" s="1224"/>
      <c r="K8" s="1224"/>
      <c r="L8" s="1224"/>
      <c r="M8" s="1225"/>
      <c r="N8" s="1209" t="s">
        <v>227</v>
      </c>
      <c r="O8" s="1210"/>
    </row>
    <row r="9" spans="1:18" ht="30" customHeight="1" x14ac:dyDescent="0.15">
      <c r="B9" s="1214"/>
      <c r="C9" s="1217"/>
      <c r="D9" s="1218"/>
      <c r="E9" s="1220"/>
      <c r="F9" s="1242" t="s">
        <v>304</v>
      </c>
      <c r="G9" s="1243"/>
      <c r="H9" s="291" t="s">
        <v>305</v>
      </c>
      <c r="I9" s="1226"/>
      <c r="J9" s="1227"/>
      <c r="K9" s="1227"/>
      <c r="L9" s="1227"/>
      <c r="M9" s="1228"/>
      <c r="N9" s="1211"/>
      <c r="O9" s="1212"/>
    </row>
    <row r="10" spans="1:18" ht="54.95" customHeight="1" x14ac:dyDescent="0.15">
      <c r="B10" s="292"/>
      <c r="C10" s="1246"/>
      <c r="D10" s="1247"/>
      <c r="E10" s="439"/>
      <c r="F10" s="1248"/>
      <c r="G10" s="1249"/>
      <c r="H10" s="294"/>
      <c r="I10" s="1197"/>
      <c r="J10" s="1198"/>
      <c r="K10" s="1198"/>
      <c r="L10" s="1198"/>
      <c r="M10" s="1199"/>
      <c r="N10" s="295"/>
      <c r="O10" s="214" t="s">
        <v>46</v>
      </c>
      <c r="R10" s="215" t="s">
        <v>387</v>
      </c>
    </row>
    <row r="11" spans="1:18" ht="54.95" customHeight="1" x14ac:dyDescent="0.15">
      <c r="B11" s="292"/>
      <c r="C11" s="1246"/>
      <c r="D11" s="1247"/>
      <c r="E11" s="439"/>
      <c r="F11" s="1248"/>
      <c r="G11" s="1249"/>
      <c r="H11" s="294"/>
      <c r="I11" s="1197"/>
      <c r="J11" s="1198"/>
      <c r="K11" s="1198"/>
      <c r="L11" s="1198"/>
      <c r="M11" s="1199"/>
      <c r="N11" s="295"/>
      <c r="O11" s="214" t="s">
        <v>46</v>
      </c>
      <c r="R11" s="215" t="s">
        <v>388</v>
      </c>
    </row>
    <row r="12" spans="1:18" ht="54.95" customHeight="1" x14ac:dyDescent="0.15">
      <c r="B12" s="292"/>
      <c r="C12" s="1246"/>
      <c r="D12" s="1247"/>
      <c r="E12" s="439"/>
      <c r="F12" s="1248"/>
      <c r="G12" s="1249"/>
      <c r="H12" s="294"/>
      <c r="I12" s="1197"/>
      <c r="J12" s="1198"/>
      <c r="K12" s="1198"/>
      <c r="L12" s="1198"/>
      <c r="M12" s="1199"/>
      <c r="N12" s="295"/>
      <c r="O12" s="214" t="s">
        <v>46</v>
      </c>
      <c r="R12" s="215" t="str">
        <f t="shared" ref="R12:R21" si="0">IF($C12&lt;&gt;"",$E12,"")</f>
        <v/>
      </c>
    </row>
    <row r="13" spans="1:18" ht="54.95" customHeight="1" x14ac:dyDescent="0.15">
      <c r="B13" s="292"/>
      <c r="C13" s="1246"/>
      <c r="D13" s="1247"/>
      <c r="E13" s="439"/>
      <c r="F13" s="1248"/>
      <c r="G13" s="1249"/>
      <c r="H13" s="294"/>
      <c r="I13" s="1197"/>
      <c r="J13" s="1198"/>
      <c r="K13" s="1198"/>
      <c r="L13" s="1198"/>
      <c r="M13" s="1199"/>
      <c r="N13" s="295"/>
      <c r="O13" s="214" t="s">
        <v>46</v>
      </c>
      <c r="R13" s="215" t="str">
        <f t="shared" si="0"/>
        <v/>
      </c>
    </row>
    <row r="14" spans="1:18" ht="54.95" customHeight="1" x14ac:dyDescent="0.15">
      <c r="B14" s="292"/>
      <c r="C14" s="1246"/>
      <c r="D14" s="1247"/>
      <c r="E14" s="439"/>
      <c r="F14" s="1248"/>
      <c r="G14" s="1249"/>
      <c r="H14" s="294"/>
      <c r="I14" s="1197"/>
      <c r="J14" s="1198"/>
      <c r="K14" s="1198"/>
      <c r="L14" s="1198"/>
      <c r="M14" s="1199"/>
      <c r="N14" s="295"/>
      <c r="O14" s="214" t="s">
        <v>46</v>
      </c>
      <c r="R14" s="215" t="str">
        <f t="shared" si="0"/>
        <v/>
      </c>
    </row>
    <row r="15" spans="1:18" ht="54.95" customHeight="1" x14ac:dyDescent="0.15">
      <c r="B15" s="292"/>
      <c r="C15" s="1246"/>
      <c r="D15" s="1247"/>
      <c r="E15" s="439"/>
      <c r="F15" s="1248"/>
      <c r="G15" s="1249"/>
      <c r="H15" s="294"/>
      <c r="I15" s="1197"/>
      <c r="J15" s="1198"/>
      <c r="K15" s="1198"/>
      <c r="L15" s="1198"/>
      <c r="M15" s="1199"/>
      <c r="N15" s="295"/>
      <c r="O15" s="214" t="s">
        <v>46</v>
      </c>
      <c r="R15" s="215" t="str">
        <f t="shared" si="0"/>
        <v/>
      </c>
    </row>
    <row r="16" spans="1:18" ht="54.95" customHeight="1" x14ac:dyDescent="0.15">
      <c r="B16" s="292"/>
      <c r="C16" s="1246"/>
      <c r="D16" s="1247"/>
      <c r="E16" s="439"/>
      <c r="F16" s="1248"/>
      <c r="G16" s="1249"/>
      <c r="H16" s="294"/>
      <c r="I16" s="1197"/>
      <c r="J16" s="1198"/>
      <c r="K16" s="1198"/>
      <c r="L16" s="1198"/>
      <c r="M16" s="1199"/>
      <c r="N16" s="295"/>
      <c r="O16" s="214" t="s">
        <v>46</v>
      </c>
      <c r="R16" s="215" t="str">
        <f t="shared" si="0"/>
        <v/>
      </c>
    </row>
    <row r="17" spans="1:18" ht="54.95" customHeight="1" x14ac:dyDescent="0.15">
      <c r="B17" s="292"/>
      <c r="C17" s="1246"/>
      <c r="D17" s="1247"/>
      <c r="E17" s="439"/>
      <c r="F17" s="1248"/>
      <c r="G17" s="1249"/>
      <c r="H17" s="294"/>
      <c r="I17" s="1197"/>
      <c r="J17" s="1198"/>
      <c r="K17" s="1198"/>
      <c r="L17" s="1198"/>
      <c r="M17" s="1199"/>
      <c r="N17" s="295"/>
      <c r="O17" s="216" t="s">
        <v>46</v>
      </c>
      <c r="R17" s="215" t="str">
        <f t="shared" si="0"/>
        <v/>
      </c>
    </row>
    <row r="18" spans="1:18" ht="54.95" customHeight="1" x14ac:dyDescent="0.15">
      <c r="B18" s="292"/>
      <c r="C18" s="1246"/>
      <c r="D18" s="1247"/>
      <c r="E18" s="439"/>
      <c r="F18" s="1248"/>
      <c r="G18" s="1249"/>
      <c r="H18" s="294"/>
      <c r="I18" s="1197"/>
      <c r="J18" s="1198"/>
      <c r="K18" s="1198"/>
      <c r="L18" s="1198"/>
      <c r="M18" s="1199"/>
      <c r="N18" s="295"/>
      <c r="O18" s="216" t="s">
        <v>46</v>
      </c>
      <c r="R18" s="215" t="str">
        <f t="shared" si="0"/>
        <v/>
      </c>
    </row>
    <row r="19" spans="1:18" ht="54.95" customHeight="1" x14ac:dyDescent="0.15">
      <c r="B19" s="292"/>
      <c r="C19" s="1246"/>
      <c r="D19" s="1247"/>
      <c r="E19" s="439"/>
      <c r="F19" s="1248"/>
      <c r="G19" s="1249"/>
      <c r="H19" s="294"/>
      <c r="I19" s="1197"/>
      <c r="J19" s="1198"/>
      <c r="K19" s="1198"/>
      <c r="L19" s="1198"/>
      <c r="M19" s="1199"/>
      <c r="N19" s="295"/>
      <c r="O19" s="216" t="s">
        <v>46</v>
      </c>
      <c r="R19" s="215" t="str">
        <f t="shared" si="0"/>
        <v/>
      </c>
    </row>
    <row r="20" spans="1:18" ht="54.95" customHeight="1" x14ac:dyDescent="0.15">
      <c r="B20" s="292"/>
      <c r="C20" s="1246"/>
      <c r="D20" s="1247"/>
      <c r="E20" s="440"/>
      <c r="F20" s="1248"/>
      <c r="G20" s="1249"/>
      <c r="H20" s="294"/>
      <c r="I20" s="1197"/>
      <c r="J20" s="1198"/>
      <c r="K20" s="1198"/>
      <c r="L20" s="1198"/>
      <c r="M20" s="1199"/>
      <c r="N20" s="295"/>
      <c r="O20" s="216" t="s">
        <v>46</v>
      </c>
      <c r="R20" s="215" t="str">
        <f t="shared" si="0"/>
        <v/>
      </c>
    </row>
    <row r="21" spans="1:18" ht="54.95" customHeight="1" thickBot="1" x14ac:dyDescent="0.2">
      <c r="B21" s="293"/>
      <c r="C21" s="1250"/>
      <c r="D21" s="1251"/>
      <c r="E21" s="441"/>
      <c r="F21" s="1252"/>
      <c r="G21" s="1253"/>
      <c r="H21" s="296"/>
      <c r="I21" s="1229"/>
      <c r="J21" s="1230"/>
      <c r="K21" s="1230"/>
      <c r="L21" s="1230"/>
      <c r="M21" s="1231"/>
      <c r="N21" s="297"/>
      <c r="O21" s="217" t="s">
        <v>46</v>
      </c>
      <c r="R21" s="215" t="str">
        <f t="shared" si="0"/>
        <v/>
      </c>
    </row>
    <row r="22" spans="1:18" ht="9.9499999999999993" customHeight="1" x14ac:dyDescent="0.15">
      <c r="B22" s="442"/>
      <c r="C22" s="443"/>
      <c r="D22" s="443"/>
      <c r="E22" s="218"/>
      <c r="F22" s="444"/>
      <c r="G22" s="444"/>
      <c r="H22" s="445"/>
      <c r="I22" s="446"/>
      <c r="J22" s="446"/>
      <c r="K22" s="446"/>
      <c r="L22" s="446"/>
      <c r="M22" s="446"/>
      <c r="N22" s="447"/>
      <c r="O22" s="219"/>
      <c r="R22" s="215"/>
    </row>
    <row r="23" spans="1:18" ht="30" customHeight="1" thickBot="1" x14ac:dyDescent="0.2">
      <c r="B23" s="220" t="s">
        <v>228</v>
      </c>
      <c r="C23" s="221"/>
      <c r="D23" s="221"/>
      <c r="E23" s="222"/>
      <c r="F23" s="223"/>
      <c r="G23" s="222"/>
      <c r="H23" s="223" t="s">
        <v>229</v>
      </c>
      <c r="I23" s="224"/>
      <c r="J23" s="224"/>
      <c r="K23" s="224"/>
      <c r="L23" s="224"/>
      <c r="M23" s="224"/>
      <c r="N23" s="225"/>
      <c r="O23" s="219"/>
    </row>
    <row r="24" spans="1:18" ht="50.1" customHeight="1" thickBot="1" x14ac:dyDescent="0.2">
      <c r="B24" s="1254" t="s">
        <v>348</v>
      </c>
      <c r="C24" s="1255"/>
      <c r="D24" s="405">
        <f>$F$24+$H$24</f>
        <v>0</v>
      </c>
      <c r="E24" s="300" t="s">
        <v>230</v>
      </c>
      <c r="F24" s="298"/>
      <c r="G24" s="301" t="s">
        <v>231</v>
      </c>
      <c r="H24" s="299"/>
      <c r="I24" s="226"/>
      <c r="J24" s="226"/>
      <c r="K24" s="226"/>
      <c r="L24" s="226"/>
      <c r="M24" s="227"/>
      <c r="N24" s="228"/>
      <c r="O24" s="229"/>
    </row>
    <row r="25" spans="1:18" s="230" customFormat="1" ht="30" customHeight="1" x14ac:dyDescent="0.15">
      <c r="B25" s="289"/>
      <c r="C25" s="231"/>
      <c r="D25" s="232"/>
      <c r="E25" s="232"/>
      <c r="F25" s="233"/>
      <c r="G25" s="233"/>
      <c r="H25" s="234"/>
      <c r="I25" s="235"/>
    </row>
    <row r="26" spans="1:18" ht="30" customHeight="1" thickBot="1" x14ac:dyDescent="0.2">
      <c r="B26" s="56"/>
      <c r="C26" s="191"/>
      <c r="D26" s="191"/>
      <c r="E26" s="236"/>
      <c r="F26" s="237"/>
      <c r="G26" s="238"/>
      <c r="H26" s="237"/>
      <c r="I26" s="192"/>
      <c r="J26" s="239"/>
      <c r="L26" s="192"/>
      <c r="M26" s="1234" t="s">
        <v>340</v>
      </c>
      <c r="N26" s="1235"/>
      <c r="O26" s="1235"/>
    </row>
    <row r="27" spans="1:18" ht="30" customHeight="1" thickBot="1" x14ac:dyDescent="0.2">
      <c r="B27" s="1256" t="s">
        <v>297</v>
      </c>
      <c r="C27" s="1257"/>
      <c r="D27" s="188" t="str">
        <f>IF(id="","",id)</f>
        <v/>
      </c>
      <c r="E27" s="189"/>
      <c r="F27" s="190"/>
      <c r="G27" s="191"/>
      <c r="H27" s="192"/>
      <c r="I27" s="192"/>
      <c r="J27" s="192"/>
      <c r="K27" s="192"/>
      <c r="L27" s="192"/>
      <c r="M27" s="192"/>
      <c r="N27" s="199"/>
    </row>
    <row r="28" spans="1:18" ht="30" customHeight="1" x14ac:dyDescent="0.15">
      <c r="B28" s="1204" t="s">
        <v>339</v>
      </c>
      <c r="C28" s="1204"/>
      <c r="D28" s="1204"/>
      <c r="E28" s="1204"/>
      <c r="F28" s="1204"/>
      <c r="G28" s="1204"/>
      <c r="H28" s="1204"/>
      <c r="I28" s="1204"/>
      <c r="J28" s="1204"/>
      <c r="K28" s="1204"/>
      <c r="L28" s="1204"/>
      <c r="M28" s="1204"/>
      <c r="N28" s="1204"/>
      <c r="O28" s="1204"/>
    </row>
    <row r="29" spans="1:18" ht="30" customHeight="1" thickBot="1" x14ac:dyDescent="0.2">
      <c r="B29" s="1204"/>
      <c r="C29" s="1204"/>
      <c r="D29" s="1204"/>
      <c r="E29" s="1204"/>
      <c r="F29" s="1204"/>
      <c r="G29" s="1204"/>
      <c r="H29" s="1204"/>
      <c r="I29" s="1204"/>
      <c r="J29" s="1204"/>
      <c r="K29" s="1204"/>
      <c r="L29" s="1204"/>
      <c r="M29" s="1204"/>
      <c r="N29" s="1204"/>
      <c r="O29" s="1204"/>
    </row>
    <row r="30" spans="1:18" ht="45" customHeight="1" x14ac:dyDescent="0.15">
      <c r="A30" s="196"/>
      <c r="B30" s="1205" t="s">
        <v>299</v>
      </c>
      <c r="C30" s="1206"/>
      <c r="D30" s="1207" t="str">
        <f>IF(gyoumucode2="","入力シートに希望業務コードを入力してください",IF(ISNA(VLOOKUP(gyoumucode2,業務一覧!$B$6:$C$34,2,FALSE)),"該当無し",VLOOKUP(gyoumucode2,業務一覧!$B$6:$C$34,2)))</f>
        <v>入力シートに希望業務コードを入力してください</v>
      </c>
      <c r="E30" s="1207"/>
      <c r="F30" s="1208"/>
      <c r="G30" s="191"/>
      <c r="H30" s="192"/>
      <c r="I30" s="192"/>
      <c r="J30" s="192"/>
      <c r="K30" s="192"/>
      <c r="L30" s="197"/>
      <c r="M30" s="198"/>
      <c r="N30" s="199"/>
      <c r="O30" s="200"/>
    </row>
    <row r="31" spans="1:18" ht="45" customHeight="1" thickBot="1" x14ac:dyDescent="0.2">
      <c r="A31" s="196"/>
      <c r="B31" s="1238" t="s">
        <v>222</v>
      </c>
      <c r="C31" s="1239"/>
      <c r="D31" s="1240" t="str">
        <f>IF(headofficename="","入力シートに本社（商号又は名称）を入力してください",headofficename)</f>
        <v>入力シートに本社（商号又は名称）を入力してください</v>
      </c>
      <c r="E31" s="1240"/>
      <c r="F31" s="1241"/>
      <c r="G31" s="191"/>
      <c r="H31" s="192"/>
      <c r="I31" s="192"/>
      <c r="J31" s="201"/>
      <c r="K31" s="201"/>
      <c r="L31" s="192"/>
      <c r="M31" s="198"/>
      <c r="N31" s="199"/>
      <c r="O31" s="200"/>
    </row>
    <row r="32" spans="1:18" ht="45" customHeight="1" thickBot="1" x14ac:dyDescent="0.2">
      <c r="B32" s="202"/>
      <c r="C32" s="202"/>
      <c r="D32" s="203"/>
      <c r="E32" s="204"/>
      <c r="F32" s="191"/>
      <c r="G32" s="191"/>
      <c r="H32" s="192"/>
      <c r="I32" s="205"/>
      <c r="J32" s="438" t="str">
        <f>IF($J$6="","",$J$6)</f>
        <v/>
      </c>
      <c r="K32" s="206" t="s">
        <v>223</v>
      </c>
      <c r="L32" s="397">
        <v>2</v>
      </c>
      <c r="M32" s="207" t="s">
        <v>224</v>
      </c>
      <c r="N32" s="208"/>
      <c r="O32" s="200"/>
    </row>
    <row r="33" spans="2:18" ht="30" customHeight="1" thickBot="1" x14ac:dyDescent="0.2">
      <c r="B33" s="209" t="s">
        <v>225</v>
      </c>
      <c r="C33" s="210"/>
      <c r="D33" s="210"/>
      <c r="E33" s="210"/>
      <c r="F33" s="211"/>
      <c r="G33" s="211"/>
      <c r="H33" s="192"/>
      <c r="I33" s="192"/>
      <c r="J33" s="212"/>
      <c r="K33" s="212"/>
      <c r="L33" s="212"/>
      <c r="M33" s="213"/>
      <c r="N33" s="199"/>
      <c r="O33" s="200"/>
    </row>
    <row r="34" spans="2:18" ht="30" customHeight="1" x14ac:dyDescent="0.15">
      <c r="B34" s="1213" t="s">
        <v>226</v>
      </c>
      <c r="C34" s="1215" t="s">
        <v>300</v>
      </c>
      <c r="D34" s="1216"/>
      <c r="E34" s="1219" t="s">
        <v>301</v>
      </c>
      <c r="F34" s="1221" t="s">
        <v>302</v>
      </c>
      <c r="G34" s="1222"/>
      <c r="H34" s="1222"/>
      <c r="I34" s="1223" t="s">
        <v>303</v>
      </c>
      <c r="J34" s="1224"/>
      <c r="K34" s="1224"/>
      <c r="L34" s="1224"/>
      <c r="M34" s="1225"/>
      <c r="N34" s="1209" t="s">
        <v>227</v>
      </c>
      <c r="O34" s="1210"/>
    </row>
    <row r="35" spans="2:18" ht="30" customHeight="1" x14ac:dyDescent="0.15">
      <c r="B35" s="1214"/>
      <c r="C35" s="1217"/>
      <c r="D35" s="1218"/>
      <c r="E35" s="1220"/>
      <c r="F35" s="1242" t="s">
        <v>304</v>
      </c>
      <c r="G35" s="1243"/>
      <c r="H35" s="291" t="s">
        <v>305</v>
      </c>
      <c r="I35" s="1226"/>
      <c r="J35" s="1227"/>
      <c r="K35" s="1227"/>
      <c r="L35" s="1227"/>
      <c r="M35" s="1228"/>
      <c r="N35" s="1211"/>
      <c r="O35" s="1212"/>
    </row>
    <row r="36" spans="2:18" ht="54.95" customHeight="1" x14ac:dyDescent="0.15">
      <c r="B36" s="292"/>
      <c r="C36" s="1200"/>
      <c r="D36" s="1201"/>
      <c r="E36" s="439"/>
      <c r="F36" s="1202"/>
      <c r="G36" s="1203"/>
      <c r="H36" s="294"/>
      <c r="I36" s="1197"/>
      <c r="J36" s="1198"/>
      <c r="K36" s="1198"/>
      <c r="L36" s="1198"/>
      <c r="M36" s="1199"/>
      <c r="N36" s="295"/>
      <c r="O36" s="214" t="s">
        <v>46</v>
      </c>
      <c r="P36" s="240" t="str">
        <f>IF($C36&lt;&gt;"",$E36,"")</f>
        <v/>
      </c>
      <c r="R36" s="215" t="str">
        <f t="shared" ref="R36:R47" si="1">IF($C36&lt;&gt;"",$E36,"")</f>
        <v/>
      </c>
    </row>
    <row r="37" spans="2:18" ht="54.95" customHeight="1" x14ac:dyDescent="0.15">
      <c r="B37" s="292"/>
      <c r="C37" s="1200"/>
      <c r="D37" s="1201"/>
      <c r="E37" s="439"/>
      <c r="F37" s="1202"/>
      <c r="G37" s="1203"/>
      <c r="H37" s="294"/>
      <c r="I37" s="1197"/>
      <c r="J37" s="1198"/>
      <c r="K37" s="1198"/>
      <c r="L37" s="1198"/>
      <c r="M37" s="1199"/>
      <c r="N37" s="295"/>
      <c r="O37" s="214" t="s">
        <v>46</v>
      </c>
      <c r="P37" s="240" t="str">
        <f t="shared" ref="P37:P47" si="2">IF($C37&lt;&gt;"",$E37,"")</f>
        <v/>
      </c>
      <c r="R37" s="215" t="str">
        <f t="shared" si="1"/>
        <v/>
      </c>
    </row>
    <row r="38" spans="2:18" ht="54.95" customHeight="1" x14ac:dyDescent="0.15">
      <c r="B38" s="292"/>
      <c r="C38" s="1200"/>
      <c r="D38" s="1201"/>
      <c r="E38" s="439"/>
      <c r="F38" s="1202"/>
      <c r="G38" s="1203"/>
      <c r="H38" s="294"/>
      <c r="I38" s="1197"/>
      <c r="J38" s="1198"/>
      <c r="K38" s="1198"/>
      <c r="L38" s="1198"/>
      <c r="M38" s="1199"/>
      <c r="N38" s="295"/>
      <c r="O38" s="214" t="s">
        <v>46</v>
      </c>
      <c r="P38" s="240" t="str">
        <f t="shared" si="2"/>
        <v/>
      </c>
      <c r="R38" s="215" t="str">
        <f t="shared" si="1"/>
        <v/>
      </c>
    </row>
    <row r="39" spans="2:18" ht="54.95" customHeight="1" x14ac:dyDescent="0.15">
      <c r="B39" s="292"/>
      <c r="C39" s="1200"/>
      <c r="D39" s="1201"/>
      <c r="E39" s="439"/>
      <c r="F39" s="1202"/>
      <c r="G39" s="1203"/>
      <c r="H39" s="294"/>
      <c r="I39" s="1197"/>
      <c r="J39" s="1198"/>
      <c r="K39" s="1198"/>
      <c r="L39" s="1198"/>
      <c r="M39" s="1199"/>
      <c r="N39" s="295"/>
      <c r="O39" s="214" t="s">
        <v>46</v>
      </c>
      <c r="P39" s="240" t="str">
        <f t="shared" si="2"/>
        <v/>
      </c>
      <c r="R39" s="215" t="str">
        <f t="shared" si="1"/>
        <v/>
      </c>
    </row>
    <row r="40" spans="2:18" ht="54.95" customHeight="1" x14ac:dyDescent="0.15">
      <c r="B40" s="292"/>
      <c r="C40" s="1200"/>
      <c r="D40" s="1201"/>
      <c r="E40" s="439"/>
      <c r="F40" s="1202"/>
      <c r="G40" s="1203"/>
      <c r="H40" s="294"/>
      <c r="I40" s="1197"/>
      <c r="J40" s="1198"/>
      <c r="K40" s="1198"/>
      <c r="L40" s="1198"/>
      <c r="M40" s="1199"/>
      <c r="N40" s="295"/>
      <c r="O40" s="214" t="s">
        <v>46</v>
      </c>
      <c r="P40" s="240" t="str">
        <f t="shared" si="2"/>
        <v/>
      </c>
      <c r="R40" s="215" t="str">
        <f t="shared" si="1"/>
        <v/>
      </c>
    </row>
    <row r="41" spans="2:18" ht="54.95" customHeight="1" x14ac:dyDescent="0.15">
      <c r="B41" s="292"/>
      <c r="C41" s="1200"/>
      <c r="D41" s="1201"/>
      <c r="E41" s="439"/>
      <c r="F41" s="1202"/>
      <c r="G41" s="1203"/>
      <c r="H41" s="294"/>
      <c r="I41" s="1197"/>
      <c r="J41" s="1198"/>
      <c r="K41" s="1198"/>
      <c r="L41" s="1198"/>
      <c r="M41" s="1199"/>
      <c r="N41" s="295"/>
      <c r="O41" s="214" t="s">
        <v>46</v>
      </c>
      <c r="P41" s="240" t="str">
        <f t="shared" si="2"/>
        <v/>
      </c>
      <c r="R41" s="215" t="str">
        <f t="shared" si="1"/>
        <v/>
      </c>
    </row>
    <row r="42" spans="2:18" ht="54.95" customHeight="1" x14ac:dyDescent="0.15">
      <c r="B42" s="292"/>
      <c r="C42" s="1200"/>
      <c r="D42" s="1201"/>
      <c r="E42" s="439"/>
      <c r="F42" s="1202"/>
      <c r="G42" s="1203"/>
      <c r="H42" s="294"/>
      <c r="I42" s="1197"/>
      <c r="J42" s="1198"/>
      <c r="K42" s="1198"/>
      <c r="L42" s="1198"/>
      <c r="M42" s="1199"/>
      <c r="N42" s="295"/>
      <c r="O42" s="214" t="s">
        <v>46</v>
      </c>
      <c r="P42" s="240" t="str">
        <f t="shared" si="2"/>
        <v/>
      </c>
      <c r="R42" s="215" t="str">
        <f t="shared" si="1"/>
        <v/>
      </c>
    </row>
    <row r="43" spans="2:18" ht="54.95" customHeight="1" x14ac:dyDescent="0.15">
      <c r="B43" s="292"/>
      <c r="C43" s="1200"/>
      <c r="D43" s="1201"/>
      <c r="E43" s="439"/>
      <c r="F43" s="1202"/>
      <c r="G43" s="1203"/>
      <c r="H43" s="294"/>
      <c r="I43" s="1197"/>
      <c r="J43" s="1198"/>
      <c r="K43" s="1198"/>
      <c r="L43" s="1198"/>
      <c r="M43" s="1199"/>
      <c r="N43" s="295"/>
      <c r="O43" s="216" t="s">
        <v>46</v>
      </c>
      <c r="P43" s="240" t="str">
        <f t="shared" si="2"/>
        <v/>
      </c>
      <c r="R43" s="215" t="str">
        <f t="shared" si="1"/>
        <v/>
      </c>
    </row>
    <row r="44" spans="2:18" ht="54.95" customHeight="1" x14ac:dyDescent="0.15">
      <c r="B44" s="292"/>
      <c r="C44" s="1200"/>
      <c r="D44" s="1201"/>
      <c r="E44" s="439"/>
      <c r="F44" s="1202"/>
      <c r="G44" s="1203"/>
      <c r="H44" s="294"/>
      <c r="I44" s="1197"/>
      <c r="J44" s="1198"/>
      <c r="K44" s="1198"/>
      <c r="L44" s="1198"/>
      <c r="M44" s="1199"/>
      <c r="N44" s="295"/>
      <c r="O44" s="216" t="s">
        <v>46</v>
      </c>
      <c r="P44" s="240" t="str">
        <f t="shared" si="2"/>
        <v/>
      </c>
      <c r="R44" s="215" t="str">
        <f t="shared" si="1"/>
        <v/>
      </c>
    </row>
    <row r="45" spans="2:18" ht="54.95" customHeight="1" x14ac:dyDescent="0.15">
      <c r="B45" s="292"/>
      <c r="C45" s="1200"/>
      <c r="D45" s="1201"/>
      <c r="E45" s="439"/>
      <c r="F45" s="1202"/>
      <c r="G45" s="1203"/>
      <c r="H45" s="294"/>
      <c r="I45" s="1197"/>
      <c r="J45" s="1198"/>
      <c r="K45" s="1198"/>
      <c r="L45" s="1198"/>
      <c r="M45" s="1199"/>
      <c r="N45" s="295"/>
      <c r="O45" s="216" t="s">
        <v>46</v>
      </c>
      <c r="P45" s="240" t="str">
        <f t="shared" si="2"/>
        <v/>
      </c>
      <c r="R45" s="215" t="str">
        <f t="shared" si="1"/>
        <v/>
      </c>
    </row>
    <row r="46" spans="2:18" ht="54.95" customHeight="1" x14ac:dyDescent="0.15">
      <c r="B46" s="292"/>
      <c r="C46" s="1200"/>
      <c r="D46" s="1201"/>
      <c r="E46" s="439"/>
      <c r="F46" s="1202"/>
      <c r="G46" s="1203"/>
      <c r="H46" s="294"/>
      <c r="I46" s="1197"/>
      <c r="J46" s="1198"/>
      <c r="K46" s="1198"/>
      <c r="L46" s="1198"/>
      <c r="M46" s="1199"/>
      <c r="N46" s="295"/>
      <c r="O46" s="216" t="s">
        <v>46</v>
      </c>
      <c r="P46" s="240" t="str">
        <f t="shared" si="2"/>
        <v/>
      </c>
      <c r="R46" s="215" t="str">
        <f t="shared" si="1"/>
        <v/>
      </c>
    </row>
    <row r="47" spans="2:18" ht="54.95" customHeight="1" thickBot="1" x14ac:dyDescent="0.2">
      <c r="B47" s="293"/>
      <c r="C47" s="1236"/>
      <c r="D47" s="1237"/>
      <c r="E47" s="441"/>
      <c r="F47" s="1232"/>
      <c r="G47" s="1233"/>
      <c r="H47" s="294"/>
      <c r="I47" s="1229"/>
      <c r="J47" s="1230"/>
      <c r="K47" s="1230"/>
      <c r="L47" s="1230"/>
      <c r="M47" s="1231"/>
      <c r="N47" s="295"/>
      <c r="O47" s="217" t="s">
        <v>46</v>
      </c>
      <c r="P47" s="240" t="str">
        <f t="shared" si="2"/>
        <v/>
      </c>
      <c r="R47" s="215" t="str">
        <f t="shared" si="1"/>
        <v/>
      </c>
    </row>
    <row r="48" spans="2:18" ht="30" customHeight="1" x14ac:dyDescent="0.15">
      <c r="B48" s="241"/>
      <c r="C48" s="221"/>
      <c r="D48" s="221"/>
      <c r="E48" s="222"/>
      <c r="F48" s="221"/>
      <c r="G48" s="221"/>
      <c r="H48" s="242"/>
      <c r="I48" s="226"/>
      <c r="J48" s="226"/>
      <c r="K48" s="226"/>
      <c r="L48" s="226"/>
      <c r="M48" s="226"/>
      <c r="N48" s="243"/>
      <c r="O48" s="219"/>
    </row>
    <row r="49" spans="1:18" ht="30" customHeight="1" x14ac:dyDescent="0.15">
      <c r="B49" s="241"/>
      <c r="C49" s="221"/>
      <c r="D49" s="226"/>
      <c r="E49" s="226"/>
      <c r="F49" s="226"/>
      <c r="G49" s="226"/>
      <c r="H49" s="226"/>
      <c r="I49" s="228"/>
      <c r="J49" s="219"/>
      <c r="K49" s="194"/>
      <c r="N49" s="195"/>
      <c r="O49" s="195"/>
      <c r="P49" s="195"/>
    </row>
    <row r="50" spans="1:18" ht="60" customHeight="1" x14ac:dyDescent="0.15">
      <c r="B50" s="241"/>
      <c r="C50" s="221"/>
      <c r="D50" s="221"/>
      <c r="E50" s="222"/>
      <c r="F50" s="221"/>
      <c r="G50" s="221"/>
      <c r="H50" s="244"/>
      <c r="I50" s="231"/>
      <c r="J50" s="226"/>
      <c r="K50" s="226"/>
      <c r="L50" s="226"/>
      <c r="M50" s="226"/>
      <c r="N50" s="228"/>
      <c r="O50" s="245" t="str">
        <f>IF($N$24&gt;110,"有資格者数による点数が110点を超えたため、これ以上の技術者の入力を省略できます","")</f>
        <v/>
      </c>
    </row>
    <row r="51" spans="1:18" ht="30" customHeight="1" thickBot="1" x14ac:dyDescent="0.2">
      <c r="B51" s="241"/>
      <c r="C51" s="221"/>
      <c r="D51" s="221"/>
      <c r="E51" s="222"/>
      <c r="F51" s="221"/>
      <c r="G51" s="221"/>
      <c r="H51" s="244"/>
      <c r="I51" s="192"/>
      <c r="J51" s="226"/>
      <c r="K51" s="226"/>
      <c r="L51" s="226"/>
      <c r="M51" s="1234" t="s">
        <v>340</v>
      </c>
      <c r="N51" s="1235"/>
      <c r="O51" s="1235"/>
    </row>
    <row r="52" spans="1:18" ht="30" customHeight="1" thickBot="1" x14ac:dyDescent="0.2">
      <c r="B52" s="1256" t="s">
        <v>297</v>
      </c>
      <c r="C52" s="1257"/>
      <c r="D52" s="188" t="str">
        <f>IF(id="","",id)</f>
        <v/>
      </c>
      <c r="E52" s="189"/>
      <c r="F52" s="190"/>
      <c r="G52" s="191"/>
      <c r="H52" s="192"/>
      <c r="I52" s="192"/>
      <c r="J52" s="192"/>
      <c r="K52" s="192"/>
      <c r="L52" s="192"/>
      <c r="M52" s="192"/>
      <c r="N52" s="199"/>
    </row>
    <row r="53" spans="1:18" ht="30" customHeight="1" x14ac:dyDescent="0.15">
      <c r="B53" s="1204" t="s">
        <v>339</v>
      </c>
      <c r="C53" s="1204"/>
      <c r="D53" s="1204"/>
      <c r="E53" s="1204"/>
      <c r="F53" s="1204"/>
      <c r="G53" s="1204"/>
      <c r="H53" s="1204"/>
      <c r="I53" s="1204"/>
      <c r="J53" s="1204"/>
      <c r="K53" s="1204"/>
      <c r="L53" s="1204"/>
      <c r="M53" s="1204"/>
      <c r="N53" s="1204"/>
      <c r="O53" s="1204"/>
    </row>
    <row r="54" spans="1:18" ht="30" customHeight="1" thickBot="1" x14ac:dyDescent="0.2">
      <c r="B54" s="1204"/>
      <c r="C54" s="1204"/>
      <c r="D54" s="1204"/>
      <c r="E54" s="1204"/>
      <c r="F54" s="1204"/>
      <c r="G54" s="1204"/>
      <c r="H54" s="1204"/>
      <c r="I54" s="1204"/>
      <c r="J54" s="1204"/>
      <c r="K54" s="1204"/>
      <c r="L54" s="1204"/>
      <c r="M54" s="1204"/>
      <c r="N54" s="1204"/>
      <c r="O54" s="1204"/>
    </row>
    <row r="55" spans="1:18" ht="45" customHeight="1" x14ac:dyDescent="0.15">
      <c r="A55" s="196"/>
      <c r="B55" s="1205" t="s">
        <v>299</v>
      </c>
      <c r="C55" s="1206"/>
      <c r="D55" s="1207" t="str">
        <f>IF(gyoumucode2="","入力シートに希望業務コードを入力してください",IF(ISNA(VLOOKUP(gyoumucode2,業務一覧!$B$6:$C$34,2,FALSE)),"該当無し",VLOOKUP(gyoumucode2,業務一覧!$B$6:$C$34,2)))</f>
        <v>入力シートに希望業務コードを入力してください</v>
      </c>
      <c r="E55" s="1207"/>
      <c r="F55" s="1208"/>
      <c r="G55" s="191"/>
      <c r="H55" s="192"/>
      <c r="I55" s="192"/>
      <c r="J55" s="192"/>
      <c r="K55" s="192"/>
      <c r="L55" s="197"/>
      <c r="M55" s="198"/>
      <c r="N55" s="199"/>
      <c r="O55" s="200"/>
    </row>
    <row r="56" spans="1:18" ht="45" customHeight="1" thickBot="1" x14ac:dyDescent="0.2">
      <c r="A56" s="196"/>
      <c r="B56" s="1238" t="s">
        <v>222</v>
      </c>
      <c r="C56" s="1239"/>
      <c r="D56" s="1240" t="str">
        <f>IF(headofficename="","入力シートに本社（商号又は名称）を入力してください",headofficename)</f>
        <v>入力シートに本社（商号又は名称）を入力してください</v>
      </c>
      <c r="E56" s="1240"/>
      <c r="F56" s="1241"/>
      <c r="G56" s="191"/>
      <c r="H56" s="192"/>
      <c r="I56" s="192"/>
      <c r="J56" s="201"/>
      <c r="K56" s="201"/>
      <c r="L56" s="192"/>
      <c r="M56" s="198"/>
      <c r="N56" s="199"/>
      <c r="O56" s="200"/>
    </row>
    <row r="57" spans="1:18" ht="45" customHeight="1" thickBot="1" x14ac:dyDescent="0.2">
      <c r="B57" s="202"/>
      <c r="C57" s="202"/>
      <c r="D57" s="203"/>
      <c r="E57" s="204"/>
      <c r="F57" s="191"/>
      <c r="G57" s="191"/>
      <c r="H57" s="192"/>
      <c r="I57" s="205"/>
      <c r="J57" s="438" t="str">
        <f>IF($J$6="","",$J$6)</f>
        <v/>
      </c>
      <c r="K57" s="206" t="s">
        <v>223</v>
      </c>
      <c r="L57" s="397">
        <v>3</v>
      </c>
      <c r="M57" s="207" t="s">
        <v>224</v>
      </c>
      <c r="N57" s="208"/>
      <c r="O57" s="200"/>
    </row>
    <row r="58" spans="1:18" ht="30" customHeight="1" thickBot="1" x14ac:dyDescent="0.2">
      <c r="B58" s="209" t="s">
        <v>225</v>
      </c>
      <c r="C58" s="210"/>
      <c r="D58" s="210"/>
      <c r="E58" s="210"/>
      <c r="F58" s="211"/>
      <c r="G58" s="211"/>
      <c r="H58" s="192"/>
      <c r="I58" s="192"/>
      <c r="J58" s="212"/>
      <c r="K58" s="212"/>
      <c r="L58" s="212"/>
      <c r="M58" s="213"/>
      <c r="N58" s="199"/>
      <c r="O58" s="200"/>
    </row>
    <row r="59" spans="1:18" ht="30" customHeight="1" x14ac:dyDescent="0.15">
      <c r="B59" s="1213" t="s">
        <v>226</v>
      </c>
      <c r="C59" s="1215" t="s">
        <v>300</v>
      </c>
      <c r="D59" s="1216"/>
      <c r="E59" s="1219" t="s">
        <v>301</v>
      </c>
      <c r="F59" s="1221" t="s">
        <v>302</v>
      </c>
      <c r="G59" s="1222"/>
      <c r="H59" s="1222"/>
      <c r="I59" s="1223" t="s">
        <v>303</v>
      </c>
      <c r="J59" s="1224"/>
      <c r="K59" s="1224"/>
      <c r="L59" s="1224"/>
      <c r="M59" s="1225"/>
      <c r="N59" s="1209" t="s">
        <v>227</v>
      </c>
      <c r="O59" s="1210"/>
    </row>
    <row r="60" spans="1:18" ht="30" customHeight="1" x14ac:dyDescent="0.15">
      <c r="B60" s="1214"/>
      <c r="C60" s="1217"/>
      <c r="D60" s="1218"/>
      <c r="E60" s="1220"/>
      <c r="F60" s="1242" t="s">
        <v>304</v>
      </c>
      <c r="G60" s="1243"/>
      <c r="H60" s="291" t="s">
        <v>305</v>
      </c>
      <c r="I60" s="1226"/>
      <c r="J60" s="1227"/>
      <c r="K60" s="1227"/>
      <c r="L60" s="1227"/>
      <c r="M60" s="1228"/>
      <c r="N60" s="1211"/>
      <c r="O60" s="1212"/>
    </row>
    <row r="61" spans="1:18" ht="54.75" customHeight="1" x14ac:dyDescent="0.15">
      <c r="B61" s="292"/>
      <c r="C61" s="1200"/>
      <c r="D61" s="1201"/>
      <c r="E61" s="439"/>
      <c r="F61" s="1202"/>
      <c r="G61" s="1203"/>
      <c r="H61" s="294"/>
      <c r="I61" s="1197"/>
      <c r="J61" s="1198"/>
      <c r="K61" s="1198"/>
      <c r="L61" s="1198"/>
      <c r="M61" s="1199"/>
      <c r="N61" s="295"/>
      <c r="O61" s="214" t="s">
        <v>46</v>
      </c>
      <c r="P61" s="240" t="str">
        <f>IF($C61&lt;&gt;"",$E61,"")</f>
        <v/>
      </c>
      <c r="R61" s="215" t="str">
        <f t="shared" ref="R61:R72" si="3">IF($C61&lt;&gt;"",$E61,"")</f>
        <v/>
      </c>
    </row>
    <row r="62" spans="1:18" ht="54.75" customHeight="1" x14ac:dyDescent="0.15">
      <c r="B62" s="292"/>
      <c r="C62" s="1200"/>
      <c r="D62" s="1201"/>
      <c r="E62" s="439"/>
      <c r="F62" s="1202"/>
      <c r="G62" s="1203"/>
      <c r="H62" s="294"/>
      <c r="I62" s="1197"/>
      <c r="J62" s="1198"/>
      <c r="K62" s="1198"/>
      <c r="L62" s="1198"/>
      <c r="M62" s="1199"/>
      <c r="N62" s="295"/>
      <c r="O62" s="214" t="s">
        <v>46</v>
      </c>
      <c r="P62" s="240" t="str">
        <f t="shared" ref="P62:P72" si="4">IF($C62&lt;&gt;"",$E62,"")</f>
        <v/>
      </c>
      <c r="R62" s="215" t="str">
        <f t="shared" si="3"/>
        <v/>
      </c>
    </row>
    <row r="63" spans="1:18" ht="54.75" customHeight="1" x14ac:dyDescent="0.15">
      <c r="B63" s="292"/>
      <c r="C63" s="1200"/>
      <c r="D63" s="1201"/>
      <c r="E63" s="439"/>
      <c r="F63" s="1202"/>
      <c r="G63" s="1203"/>
      <c r="H63" s="294"/>
      <c r="I63" s="1197"/>
      <c r="J63" s="1198"/>
      <c r="K63" s="1198"/>
      <c r="L63" s="1198"/>
      <c r="M63" s="1199"/>
      <c r="N63" s="295"/>
      <c r="O63" s="214" t="s">
        <v>46</v>
      </c>
      <c r="P63" s="240" t="str">
        <f t="shared" si="4"/>
        <v/>
      </c>
      <c r="R63" s="215" t="str">
        <f t="shared" si="3"/>
        <v/>
      </c>
    </row>
    <row r="64" spans="1:18" ht="54.75" customHeight="1" x14ac:dyDescent="0.15">
      <c r="B64" s="292"/>
      <c r="C64" s="1200"/>
      <c r="D64" s="1201"/>
      <c r="E64" s="439"/>
      <c r="F64" s="1202"/>
      <c r="G64" s="1203"/>
      <c r="H64" s="294"/>
      <c r="I64" s="1197"/>
      <c r="J64" s="1198"/>
      <c r="K64" s="1198"/>
      <c r="L64" s="1198"/>
      <c r="M64" s="1199"/>
      <c r="N64" s="295"/>
      <c r="O64" s="214" t="s">
        <v>46</v>
      </c>
      <c r="P64" s="240" t="str">
        <f t="shared" si="4"/>
        <v/>
      </c>
      <c r="R64" s="215" t="str">
        <f t="shared" si="3"/>
        <v/>
      </c>
    </row>
    <row r="65" spans="1:18" ht="54.75" customHeight="1" x14ac:dyDescent="0.15">
      <c r="B65" s="292"/>
      <c r="C65" s="1200"/>
      <c r="D65" s="1201"/>
      <c r="E65" s="439"/>
      <c r="F65" s="1202"/>
      <c r="G65" s="1203"/>
      <c r="H65" s="294"/>
      <c r="I65" s="1197"/>
      <c r="J65" s="1198"/>
      <c r="K65" s="1198"/>
      <c r="L65" s="1198"/>
      <c r="M65" s="1199"/>
      <c r="N65" s="295"/>
      <c r="O65" s="214" t="s">
        <v>46</v>
      </c>
      <c r="P65" s="240" t="str">
        <f t="shared" si="4"/>
        <v/>
      </c>
      <c r="R65" s="215" t="str">
        <f t="shared" si="3"/>
        <v/>
      </c>
    </row>
    <row r="66" spans="1:18" ht="54.75" customHeight="1" x14ac:dyDescent="0.15">
      <c r="B66" s="292"/>
      <c r="C66" s="1200"/>
      <c r="D66" s="1201"/>
      <c r="E66" s="439"/>
      <c r="F66" s="1202"/>
      <c r="G66" s="1203"/>
      <c r="H66" s="294"/>
      <c r="I66" s="1197"/>
      <c r="J66" s="1198"/>
      <c r="K66" s="1198"/>
      <c r="L66" s="1198"/>
      <c r="M66" s="1199"/>
      <c r="N66" s="295"/>
      <c r="O66" s="214" t="s">
        <v>46</v>
      </c>
      <c r="P66" s="240" t="str">
        <f t="shared" si="4"/>
        <v/>
      </c>
      <c r="R66" s="215" t="str">
        <f t="shared" si="3"/>
        <v/>
      </c>
    </row>
    <row r="67" spans="1:18" ht="54.75" customHeight="1" x14ac:dyDescent="0.15">
      <c r="B67" s="292"/>
      <c r="C67" s="1200"/>
      <c r="D67" s="1201"/>
      <c r="E67" s="439"/>
      <c r="F67" s="1202"/>
      <c r="G67" s="1203"/>
      <c r="H67" s="294"/>
      <c r="I67" s="1197"/>
      <c r="J67" s="1198"/>
      <c r="K67" s="1198"/>
      <c r="L67" s="1198"/>
      <c r="M67" s="1199"/>
      <c r="N67" s="295"/>
      <c r="O67" s="214" t="s">
        <v>46</v>
      </c>
      <c r="P67" s="240" t="str">
        <f t="shared" si="4"/>
        <v/>
      </c>
      <c r="R67" s="215" t="str">
        <f t="shared" si="3"/>
        <v/>
      </c>
    </row>
    <row r="68" spans="1:18" ht="54.75" customHeight="1" x14ac:dyDescent="0.15">
      <c r="B68" s="292"/>
      <c r="C68" s="1200"/>
      <c r="D68" s="1201"/>
      <c r="E68" s="439"/>
      <c r="F68" s="1202"/>
      <c r="G68" s="1203"/>
      <c r="H68" s="294"/>
      <c r="I68" s="1197"/>
      <c r="J68" s="1198"/>
      <c r="K68" s="1198"/>
      <c r="L68" s="1198"/>
      <c r="M68" s="1199"/>
      <c r="N68" s="295"/>
      <c r="O68" s="216" t="s">
        <v>46</v>
      </c>
      <c r="P68" s="240" t="str">
        <f t="shared" si="4"/>
        <v/>
      </c>
      <c r="R68" s="215" t="str">
        <f t="shared" si="3"/>
        <v/>
      </c>
    </row>
    <row r="69" spans="1:18" ht="54.75" customHeight="1" x14ac:dyDescent="0.15">
      <c r="B69" s="292"/>
      <c r="C69" s="1200"/>
      <c r="D69" s="1201"/>
      <c r="E69" s="439"/>
      <c r="F69" s="1202"/>
      <c r="G69" s="1203"/>
      <c r="H69" s="294"/>
      <c r="I69" s="1197"/>
      <c r="J69" s="1198"/>
      <c r="K69" s="1198"/>
      <c r="L69" s="1198"/>
      <c r="M69" s="1199"/>
      <c r="N69" s="295"/>
      <c r="O69" s="216" t="s">
        <v>46</v>
      </c>
      <c r="P69" s="240" t="str">
        <f t="shared" si="4"/>
        <v/>
      </c>
      <c r="R69" s="215" t="str">
        <f t="shared" si="3"/>
        <v/>
      </c>
    </row>
    <row r="70" spans="1:18" ht="54.75" customHeight="1" x14ac:dyDescent="0.15">
      <c r="B70" s="292"/>
      <c r="C70" s="1200"/>
      <c r="D70" s="1201"/>
      <c r="E70" s="439"/>
      <c r="F70" s="1202"/>
      <c r="G70" s="1203"/>
      <c r="H70" s="294"/>
      <c r="I70" s="1197"/>
      <c r="J70" s="1198"/>
      <c r="K70" s="1198"/>
      <c r="L70" s="1198"/>
      <c r="M70" s="1199"/>
      <c r="N70" s="295"/>
      <c r="O70" s="216" t="s">
        <v>46</v>
      </c>
      <c r="P70" s="240" t="str">
        <f t="shared" si="4"/>
        <v/>
      </c>
      <c r="R70" s="215" t="str">
        <f t="shared" si="3"/>
        <v/>
      </c>
    </row>
    <row r="71" spans="1:18" ht="54.75" customHeight="1" x14ac:dyDescent="0.15">
      <c r="B71" s="292"/>
      <c r="C71" s="1200"/>
      <c r="D71" s="1201"/>
      <c r="E71" s="439"/>
      <c r="F71" s="1202"/>
      <c r="G71" s="1203"/>
      <c r="H71" s="294"/>
      <c r="I71" s="1197"/>
      <c r="J71" s="1198"/>
      <c r="K71" s="1198"/>
      <c r="L71" s="1198"/>
      <c r="M71" s="1199"/>
      <c r="N71" s="295"/>
      <c r="O71" s="216" t="s">
        <v>46</v>
      </c>
      <c r="P71" s="240" t="str">
        <f t="shared" si="4"/>
        <v/>
      </c>
      <c r="R71" s="215" t="str">
        <f t="shared" si="3"/>
        <v/>
      </c>
    </row>
    <row r="72" spans="1:18" ht="54.75" customHeight="1" thickBot="1" x14ac:dyDescent="0.2">
      <c r="B72" s="293"/>
      <c r="C72" s="1236"/>
      <c r="D72" s="1237"/>
      <c r="E72" s="440"/>
      <c r="F72" s="1232"/>
      <c r="G72" s="1233"/>
      <c r="H72" s="294"/>
      <c r="I72" s="1229"/>
      <c r="J72" s="1230"/>
      <c r="K72" s="1230"/>
      <c r="L72" s="1230"/>
      <c r="M72" s="1231"/>
      <c r="N72" s="295"/>
      <c r="O72" s="217" t="s">
        <v>46</v>
      </c>
      <c r="P72" s="240" t="str">
        <f t="shared" si="4"/>
        <v/>
      </c>
      <c r="R72" s="215" t="str">
        <f t="shared" si="3"/>
        <v/>
      </c>
    </row>
    <row r="73" spans="1:18" ht="30" customHeight="1" x14ac:dyDescent="0.15">
      <c r="B73" s="241"/>
      <c r="C73" s="221"/>
      <c r="D73" s="221"/>
      <c r="E73" s="246"/>
      <c r="F73" s="221"/>
      <c r="G73" s="221"/>
      <c r="H73" s="242"/>
      <c r="I73" s="226"/>
      <c r="J73" s="226"/>
      <c r="K73" s="226"/>
      <c r="L73" s="226"/>
      <c r="M73" s="226"/>
      <c r="N73" s="243"/>
      <c r="O73" s="219"/>
    </row>
    <row r="74" spans="1:18" ht="30" customHeight="1" x14ac:dyDescent="0.15">
      <c r="B74" s="241"/>
      <c r="C74" s="221"/>
      <c r="D74" s="226"/>
      <c r="E74" s="226"/>
      <c r="F74" s="226"/>
      <c r="G74" s="226"/>
      <c r="H74" s="226"/>
      <c r="I74" s="228"/>
      <c r="J74" s="219"/>
      <c r="K74" s="194"/>
      <c r="N74" s="195"/>
      <c r="O74" s="195"/>
      <c r="P74" s="195"/>
    </row>
    <row r="75" spans="1:18" ht="60" customHeight="1" x14ac:dyDescent="0.15">
      <c r="B75" s="241"/>
      <c r="C75" s="221"/>
      <c r="D75" s="221"/>
      <c r="E75" s="222"/>
      <c r="F75" s="221"/>
      <c r="G75" s="221"/>
      <c r="H75" s="244"/>
      <c r="I75" s="231"/>
      <c r="J75" s="226"/>
      <c r="K75" s="226"/>
      <c r="L75" s="226"/>
      <c r="M75" s="226"/>
      <c r="N75" s="228"/>
      <c r="O75" s="234" t="str">
        <f>IF($N$24&gt;110,"有資格者数による点数が110点を超えたため、これ以上の技術者の入力を省略できます","")</f>
        <v/>
      </c>
    </row>
    <row r="76" spans="1:18" ht="30" customHeight="1" thickBot="1" x14ac:dyDescent="0.2">
      <c r="B76" s="241"/>
      <c r="C76" s="221"/>
      <c r="D76" s="221"/>
      <c r="E76" s="222"/>
      <c r="F76" s="221"/>
      <c r="G76" s="221"/>
      <c r="H76" s="244"/>
      <c r="I76" s="192"/>
      <c r="J76" s="226"/>
      <c r="K76" s="226"/>
      <c r="L76" s="226"/>
      <c r="M76" s="1234" t="s">
        <v>341</v>
      </c>
      <c r="N76" s="1235"/>
      <c r="O76" s="1235"/>
    </row>
    <row r="77" spans="1:18" ht="30" customHeight="1" thickBot="1" x14ac:dyDescent="0.2">
      <c r="B77" s="1256" t="s">
        <v>297</v>
      </c>
      <c r="C77" s="1257"/>
      <c r="D77" s="188" t="str">
        <f>IF(id="","",id)</f>
        <v/>
      </c>
      <c r="E77" s="189"/>
      <c r="F77" s="190"/>
      <c r="G77" s="191"/>
      <c r="H77" s="192"/>
      <c r="I77" s="192"/>
      <c r="J77" s="192"/>
      <c r="K77" s="192"/>
      <c r="L77" s="192"/>
      <c r="M77" s="192"/>
      <c r="N77" s="199"/>
    </row>
    <row r="78" spans="1:18" ht="30" customHeight="1" x14ac:dyDescent="0.15">
      <c r="B78" s="1204" t="s">
        <v>339</v>
      </c>
      <c r="C78" s="1204"/>
      <c r="D78" s="1204"/>
      <c r="E78" s="1204"/>
      <c r="F78" s="1204"/>
      <c r="G78" s="1204"/>
      <c r="H78" s="1204"/>
      <c r="I78" s="1204"/>
      <c r="J78" s="1204"/>
      <c r="K78" s="1204"/>
      <c r="L78" s="1204"/>
      <c r="M78" s="1204"/>
      <c r="N78" s="1204"/>
      <c r="O78" s="1204"/>
    </row>
    <row r="79" spans="1:18" ht="30" customHeight="1" thickBot="1" x14ac:dyDescent="0.2">
      <c r="B79" s="1204"/>
      <c r="C79" s="1204"/>
      <c r="D79" s="1204"/>
      <c r="E79" s="1204"/>
      <c r="F79" s="1204"/>
      <c r="G79" s="1204"/>
      <c r="H79" s="1204"/>
      <c r="I79" s="1204"/>
      <c r="J79" s="1204"/>
      <c r="K79" s="1204"/>
      <c r="L79" s="1204"/>
      <c r="M79" s="1204"/>
      <c r="N79" s="1204"/>
      <c r="O79" s="1204"/>
    </row>
    <row r="80" spans="1:18" ht="45" customHeight="1" x14ac:dyDescent="0.15">
      <c r="A80" s="196"/>
      <c r="B80" s="1205" t="s">
        <v>299</v>
      </c>
      <c r="C80" s="1206"/>
      <c r="D80" s="1207" t="str">
        <f>IF(gyoumucode2="","入力シートに希望業務コードを入力してください",IF(ISNA(VLOOKUP(gyoumucode2,業務一覧!$B$6:$C$34,2,FALSE)),"該当無し",VLOOKUP(gyoumucode2,業務一覧!$B$6:$C$34,2)))</f>
        <v>入力シートに希望業務コードを入力してください</v>
      </c>
      <c r="E80" s="1207"/>
      <c r="F80" s="1208"/>
      <c r="G80" s="191"/>
      <c r="H80" s="192"/>
      <c r="I80" s="192"/>
      <c r="J80" s="192"/>
      <c r="K80" s="192"/>
      <c r="L80" s="197"/>
      <c r="M80" s="198"/>
      <c r="N80" s="199"/>
      <c r="O80" s="200"/>
    </row>
    <row r="81" spans="1:18" ht="45" customHeight="1" thickBot="1" x14ac:dyDescent="0.2">
      <c r="A81" s="196"/>
      <c r="B81" s="1238" t="s">
        <v>222</v>
      </c>
      <c r="C81" s="1239"/>
      <c r="D81" s="1240" t="str">
        <f>IF(headofficename="","入力シートに本社（商号又は名称）を入力してください",headofficename)</f>
        <v>入力シートに本社（商号又は名称）を入力してください</v>
      </c>
      <c r="E81" s="1240"/>
      <c r="F81" s="1241"/>
      <c r="G81" s="191"/>
      <c r="H81" s="192"/>
      <c r="I81" s="192"/>
      <c r="J81" s="201"/>
      <c r="K81" s="201"/>
      <c r="L81" s="192"/>
      <c r="M81" s="198"/>
      <c r="N81" s="199"/>
      <c r="O81" s="200"/>
    </row>
    <row r="82" spans="1:18" ht="45" customHeight="1" thickBot="1" x14ac:dyDescent="0.2">
      <c r="B82" s="202"/>
      <c r="C82" s="202"/>
      <c r="D82" s="203"/>
      <c r="E82" s="204"/>
      <c r="F82" s="191"/>
      <c r="G82" s="191"/>
      <c r="H82" s="192"/>
      <c r="I82" s="205"/>
      <c r="J82" s="438" t="str">
        <f>IF($J$6="","",$J$6)</f>
        <v/>
      </c>
      <c r="K82" s="206" t="s">
        <v>223</v>
      </c>
      <c r="L82" s="397">
        <v>4</v>
      </c>
      <c r="M82" s="207" t="s">
        <v>224</v>
      </c>
      <c r="N82" s="208"/>
      <c r="O82" s="200"/>
    </row>
    <row r="83" spans="1:18" ht="30" customHeight="1" thickBot="1" x14ac:dyDescent="0.2">
      <c r="B83" s="209" t="s">
        <v>225</v>
      </c>
      <c r="C83" s="210"/>
      <c r="D83" s="210"/>
      <c r="E83" s="210"/>
      <c r="F83" s="211"/>
      <c r="G83" s="211"/>
      <c r="H83" s="192"/>
      <c r="I83" s="192"/>
      <c r="J83" s="212"/>
      <c r="K83" s="212"/>
      <c r="L83" s="212"/>
      <c r="M83" s="213"/>
      <c r="N83" s="199"/>
      <c r="O83" s="200"/>
    </row>
    <row r="84" spans="1:18" ht="30" customHeight="1" x14ac:dyDescent="0.15">
      <c r="B84" s="1213" t="s">
        <v>226</v>
      </c>
      <c r="C84" s="1215" t="s">
        <v>300</v>
      </c>
      <c r="D84" s="1216"/>
      <c r="E84" s="1219" t="s">
        <v>301</v>
      </c>
      <c r="F84" s="1221" t="s">
        <v>302</v>
      </c>
      <c r="G84" s="1222"/>
      <c r="H84" s="1222"/>
      <c r="I84" s="1223" t="s">
        <v>303</v>
      </c>
      <c r="J84" s="1224"/>
      <c r="K84" s="1224"/>
      <c r="L84" s="1224"/>
      <c r="M84" s="1225"/>
      <c r="N84" s="1209" t="s">
        <v>227</v>
      </c>
      <c r="O84" s="1210"/>
    </row>
    <row r="85" spans="1:18" ht="30" customHeight="1" x14ac:dyDescent="0.15">
      <c r="B85" s="1214"/>
      <c r="C85" s="1217"/>
      <c r="D85" s="1218"/>
      <c r="E85" s="1220"/>
      <c r="F85" s="1242" t="s">
        <v>304</v>
      </c>
      <c r="G85" s="1243"/>
      <c r="H85" s="291" t="s">
        <v>305</v>
      </c>
      <c r="I85" s="1226"/>
      <c r="J85" s="1227"/>
      <c r="K85" s="1227"/>
      <c r="L85" s="1227"/>
      <c r="M85" s="1228"/>
      <c r="N85" s="1211"/>
      <c r="O85" s="1212"/>
    </row>
    <row r="86" spans="1:18" ht="54.75" customHeight="1" x14ac:dyDescent="0.15">
      <c r="B86" s="292"/>
      <c r="C86" s="1258"/>
      <c r="D86" s="1259"/>
      <c r="E86" s="439"/>
      <c r="F86" s="1202"/>
      <c r="G86" s="1203"/>
      <c r="H86" s="294"/>
      <c r="I86" s="1260"/>
      <c r="J86" s="1261"/>
      <c r="K86" s="1261"/>
      <c r="L86" s="1261"/>
      <c r="M86" s="1262"/>
      <c r="N86" s="295"/>
      <c r="O86" s="214" t="s">
        <v>46</v>
      </c>
      <c r="P86" s="240" t="str">
        <f>IF($C86&lt;&gt;"",$E86,"")</f>
        <v/>
      </c>
      <c r="R86" s="215" t="str">
        <f t="shared" ref="R86:R97" si="5">IF($C86&lt;&gt;"",$E86,"")</f>
        <v/>
      </c>
    </row>
    <row r="87" spans="1:18" ht="54.75" customHeight="1" x14ac:dyDescent="0.15">
      <c r="B87" s="292"/>
      <c r="C87" s="1258"/>
      <c r="D87" s="1259"/>
      <c r="E87" s="439"/>
      <c r="F87" s="1202"/>
      <c r="G87" s="1203"/>
      <c r="H87" s="294"/>
      <c r="I87" s="1260"/>
      <c r="J87" s="1261"/>
      <c r="K87" s="1261"/>
      <c r="L87" s="1261"/>
      <c r="M87" s="1262"/>
      <c r="N87" s="295"/>
      <c r="O87" s="214" t="s">
        <v>46</v>
      </c>
      <c r="P87" s="240" t="str">
        <f t="shared" ref="P87:P97" si="6">IF($C87&lt;&gt;"",$E87,"")</f>
        <v/>
      </c>
      <c r="R87" s="215" t="str">
        <f t="shared" si="5"/>
        <v/>
      </c>
    </row>
    <row r="88" spans="1:18" ht="54.75" customHeight="1" x14ac:dyDescent="0.15">
      <c r="B88" s="292"/>
      <c r="C88" s="1258"/>
      <c r="D88" s="1259"/>
      <c r="E88" s="439"/>
      <c r="F88" s="1202"/>
      <c r="G88" s="1203"/>
      <c r="H88" s="294"/>
      <c r="I88" s="1260"/>
      <c r="J88" s="1261"/>
      <c r="K88" s="1261"/>
      <c r="L88" s="1261"/>
      <c r="M88" s="1262"/>
      <c r="N88" s="295"/>
      <c r="O88" s="214" t="s">
        <v>46</v>
      </c>
      <c r="P88" s="240" t="str">
        <f t="shared" si="6"/>
        <v/>
      </c>
      <c r="R88" s="215" t="str">
        <f t="shared" si="5"/>
        <v/>
      </c>
    </row>
    <row r="89" spans="1:18" ht="54.75" customHeight="1" x14ac:dyDescent="0.15">
      <c r="B89" s="292"/>
      <c r="C89" s="1258"/>
      <c r="D89" s="1259"/>
      <c r="E89" s="439"/>
      <c r="F89" s="1202"/>
      <c r="G89" s="1203"/>
      <c r="H89" s="294"/>
      <c r="I89" s="1260"/>
      <c r="J89" s="1261"/>
      <c r="K89" s="1261"/>
      <c r="L89" s="1261"/>
      <c r="M89" s="1262"/>
      <c r="N89" s="295"/>
      <c r="O89" s="214" t="s">
        <v>46</v>
      </c>
      <c r="P89" s="240" t="str">
        <f t="shared" si="6"/>
        <v/>
      </c>
      <c r="R89" s="215" t="str">
        <f t="shared" si="5"/>
        <v/>
      </c>
    </row>
    <row r="90" spans="1:18" ht="54.75" customHeight="1" x14ac:dyDescent="0.15">
      <c r="B90" s="292"/>
      <c r="C90" s="1258"/>
      <c r="D90" s="1259"/>
      <c r="E90" s="439"/>
      <c r="F90" s="1202"/>
      <c r="G90" s="1203"/>
      <c r="H90" s="294"/>
      <c r="I90" s="1260"/>
      <c r="J90" s="1261"/>
      <c r="K90" s="1261"/>
      <c r="L90" s="1261"/>
      <c r="M90" s="1262"/>
      <c r="N90" s="295"/>
      <c r="O90" s="214" t="s">
        <v>46</v>
      </c>
      <c r="P90" s="240" t="str">
        <f t="shared" si="6"/>
        <v/>
      </c>
      <c r="R90" s="215" t="str">
        <f t="shared" si="5"/>
        <v/>
      </c>
    </row>
    <row r="91" spans="1:18" ht="54.75" customHeight="1" x14ac:dyDescent="0.15">
      <c r="B91" s="292"/>
      <c r="C91" s="1258"/>
      <c r="D91" s="1259"/>
      <c r="E91" s="439"/>
      <c r="F91" s="1202"/>
      <c r="G91" s="1203"/>
      <c r="H91" s="294"/>
      <c r="I91" s="1260"/>
      <c r="J91" s="1261"/>
      <c r="K91" s="1261"/>
      <c r="L91" s="1261"/>
      <c r="M91" s="1262"/>
      <c r="N91" s="295"/>
      <c r="O91" s="214" t="s">
        <v>46</v>
      </c>
      <c r="P91" s="240" t="str">
        <f t="shared" si="6"/>
        <v/>
      </c>
      <c r="R91" s="215" t="str">
        <f t="shared" si="5"/>
        <v/>
      </c>
    </row>
    <row r="92" spans="1:18" ht="54.75" customHeight="1" x14ac:dyDescent="0.15">
      <c r="B92" s="292"/>
      <c r="C92" s="1258"/>
      <c r="D92" s="1259"/>
      <c r="E92" s="439"/>
      <c r="F92" s="1202"/>
      <c r="G92" s="1203"/>
      <c r="H92" s="294"/>
      <c r="I92" s="1260"/>
      <c r="J92" s="1261"/>
      <c r="K92" s="1261"/>
      <c r="L92" s="1261"/>
      <c r="M92" s="1262"/>
      <c r="N92" s="295"/>
      <c r="O92" s="214" t="s">
        <v>46</v>
      </c>
      <c r="P92" s="240" t="str">
        <f t="shared" si="6"/>
        <v/>
      </c>
      <c r="R92" s="215" t="str">
        <f t="shared" si="5"/>
        <v/>
      </c>
    </row>
    <row r="93" spans="1:18" ht="54.75" customHeight="1" x14ac:dyDescent="0.15">
      <c r="B93" s="292"/>
      <c r="C93" s="1258"/>
      <c r="D93" s="1259"/>
      <c r="E93" s="439"/>
      <c r="F93" s="1202"/>
      <c r="G93" s="1203"/>
      <c r="H93" s="294"/>
      <c r="I93" s="1260"/>
      <c r="J93" s="1261"/>
      <c r="K93" s="1261"/>
      <c r="L93" s="1261"/>
      <c r="M93" s="1262"/>
      <c r="N93" s="295"/>
      <c r="O93" s="216" t="s">
        <v>46</v>
      </c>
      <c r="P93" s="240" t="str">
        <f t="shared" si="6"/>
        <v/>
      </c>
      <c r="R93" s="215" t="str">
        <f t="shared" si="5"/>
        <v/>
      </c>
    </row>
    <row r="94" spans="1:18" ht="54.75" customHeight="1" x14ac:dyDescent="0.15">
      <c r="B94" s="292"/>
      <c r="C94" s="1258"/>
      <c r="D94" s="1259"/>
      <c r="E94" s="439"/>
      <c r="F94" s="1202"/>
      <c r="G94" s="1203"/>
      <c r="H94" s="294"/>
      <c r="I94" s="1260"/>
      <c r="J94" s="1261"/>
      <c r="K94" s="1261"/>
      <c r="L94" s="1261"/>
      <c r="M94" s="1262"/>
      <c r="N94" s="295"/>
      <c r="O94" s="216" t="s">
        <v>46</v>
      </c>
      <c r="P94" s="240" t="str">
        <f t="shared" si="6"/>
        <v/>
      </c>
      <c r="R94" s="215" t="str">
        <f t="shared" si="5"/>
        <v/>
      </c>
    </row>
    <row r="95" spans="1:18" ht="54.75" customHeight="1" x14ac:dyDescent="0.15">
      <c r="B95" s="292"/>
      <c r="C95" s="1258"/>
      <c r="D95" s="1259"/>
      <c r="E95" s="439"/>
      <c r="F95" s="1202"/>
      <c r="G95" s="1203"/>
      <c r="H95" s="294"/>
      <c r="I95" s="1260"/>
      <c r="J95" s="1261"/>
      <c r="K95" s="1261"/>
      <c r="L95" s="1261"/>
      <c r="M95" s="1262"/>
      <c r="N95" s="295"/>
      <c r="O95" s="216" t="s">
        <v>46</v>
      </c>
      <c r="P95" s="240" t="str">
        <f t="shared" si="6"/>
        <v/>
      </c>
      <c r="R95" s="215" t="str">
        <f t="shared" si="5"/>
        <v/>
      </c>
    </row>
    <row r="96" spans="1:18" ht="54.75" customHeight="1" x14ac:dyDescent="0.15">
      <c r="B96" s="292"/>
      <c r="C96" s="1258"/>
      <c r="D96" s="1259"/>
      <c r="E96" s="439"/>
      <c r="F96" s="1202"/>
      <c r="G96" s="1203"/>
      <c r="H96" s="294"/>
      <c r="I96" s="1260"/>
      <c r="J96" s="1261"/>
      <c r="K96" s="1261"/>
      <c r="L96" s="1261"/>
      <c r="M96" s="1262"/>
      <c r="N96" s="295"/>
      <c r="O96" s="216" t="s">
        <v>46</v>
      </c>
      <c r="P96" s="240" t="str">
        <f t="shared" si="6"/>
        <v/>
      </c>
      <c r="R96" s="215" t="str">
        <f t="shared" si="5"/>
        <v/>
      </c>
    </row>
    <row r="97" spans="1:18" ht="54.75" customHeight="1" thickBot="1" x14ac:dyDescent="0.2">
      <c r="B97" s="293"/>
      <c r="C97" s="1263"/>
      <c r="D97" s="1264"/>
      <c r="E97" s="440"/>
      <c r="F97" s="1232"/>
      <c r="G97" s="1233"/>
      <c r="H97" s="294"/>
      <c r="I97" s="1265"/>
      <c r="J97" s="1266"/>
      <c r="K97" s="1266"/>
      <c r="L97" s="1266"/>
      <c r="M97" s="1267"/>
      <c r="N97" s="295"/>
      <c r="O97" s="217" t="s">
        <v>46</v>
      </c>
      <c r="P97" s="240" t="str">
        <f t="shared" si="6"/>
        <v/>
      </c>
      <c r="R97" s="215" t="str">
        <f t="shared" si="5"/>
        <v/>
      </c>
    </row>
    <row r="98" spans="1:18" ht="30" customHeight="1" x14ac:dyDescent="0.15">
      <c r="B98" s="241"/>
      <c r="C98" s="221"/>
      <c r="D98" s="221"/>
      <c r="E98" s="246"/>
      <c r="F98" s="221"/>
      <c r="G98" s="221"/>
      <c r="H98" s="242"/>
      <c r="I98" s="226"/>
      <c r="J98" s="226"/>
      <c r="K98" s="226"/>
      <c r="L98" s="226"/>
      <c r="M98" s="226"/>
      <c r="N98" s="243"/>
      <c r="O98" s="219"/>
    </row>
    <row r="99" spans="1:18" ht="30" customHeight="1" x14ac:dyDescent="0.15">
      <c r="B99" s="241"/>
      <c r="C99" s="221"/>
      <c r="D99" s="226"/>
      <c r="E99" s="226"/>
      <c r="F99" s="226"/>
      <c r="G99" s="226"/>
      <c r="H99" s="226"/>
      <c r="I99" s="228"/>
      <c r="J99" s="219"/>
      <c r="K99" s="194"/>
      <c r="N99" s="195"/>
      <c r="O99" s="195"/>
      <c r="P99" s="195"/>
    </row>
    <row r="100" spans="1:18" ht="60" customHeight="1" x14ac:dyDescent="0.15">
      <c r="B100" s="241"/>
      <c r="C100" s="221"/>
      <c r="D100" s="221"/>
      <c r="E100" s="222"/>
      <c r="F100" s="221"/>
      <c r="G100" s="221"/>
      <c r="H100" s="244"/>
      <c r="I100" s="231"/>
      <c r="J100" s="226"/>
      <c r="K100" s="226"/>
      <c r="L100" s="226"/>
      <c r="M100" s="226"/>
      <c r="N100" s="228"/>
      <c r="O100" s="234" t="str">
        <f>IF($N$24&gt;110,"有資格者数による点数が110点を超えたため、これ以上の技術者の入力を省略できます","")</f>
        <v/>
      </c>
    </row>
    <row r="101" spans="1:18" ht="30" customHeight="1" thickBot="1" x14ac:dyDescent="0.2">
      <c r="B101" s="241"/>
      <c r="C101" s="221"/>
      <c r="D101" s="221"/>
      <c r="E101" s="222"/>
      <c r="F101" s="221"/>
      <c r="G101" s="221"/>
      <c r="H101" s="244"/>
      <c r="I101" s="192"/>
      <c r="J101" s="226"/>
      <c r="K101" s="226"/>
      <c r="L101" s="226"/>
      <c r="M101" s="1234" t="s">
        <v>340</v>
      </c>
      <c r="N101" s="1235"/>
      <c r="O101" s="1235"/>
    </row>
    <row r="102" spans="1:18" ht="30" customHeight="1" thickBot="1" x14ac:dyDescent="0.2">
      <c r="B102" s="1256" t="s">
        <v>297</v>
      </c>
      <c r="C102" s="1257"/>
      <c r="D102" s="188" t="str">
        <f>IF(id="","",id)</f>
        <v/>
      </c>
      <c r="E102" s="189"/>
      <c r="F102" s="190"/>
      <c r="G102" s="191"/>
      <c r="H102" s="192"/>
      <c r="I102" s="192"/>
      <c r="J102" s="192"/>
      <c r="K102" s="192"/>
      <c r="L102" s="192"/>
      <c r="M102" s="192"/>
      <c r="N102" s="199"/>
    </row>
    <row r="103" spans="1:18" ht="30" customHeight="1" x14ac:dyDescent="0.15">
      <c r="B103" s="1204" t="s">
        <v>339</v>
      </c>
      <c r="C103" s="1204"/>
      <c r="D103" s="1204"/>
      <c r="E103" s="1204"/>
      <c r="F103" s="1204"/>
      <c r="G103" s="1204"/>
      <c r="H103" s="1204"/>
      <c r="I103" s="1204"/>
      <c r="J103" s="1204"/>
      <c r="K103" s="1204"/>
      <c r="L103" s="1204"/>
      <c r="M103" s="1204"/>
      <c r="N103" s="1204"/>
      <c r="O103" s="1204"/>
    </row>
    <row r="104" spans="1:18" ht="30" customHeight="1" thickBot="1" x14ac:dyDescent="0.2">
      <c r="B104" s="1204"/>
      <c r="C104" s="1204"/>
      <c r="D104" s="1204"/>
      <c r="E104" s="1204"/>
      <c r="F104" s="1204"/>
      <c r="G104" s="1204"/>
      <c r="H104" s="1204"/>
      <c r="I104" s="1204"/>
      <c r="J104" s="1204"/>
      <c r="K104" s="1204"/>
      <c r="L104" s="1204"/>
      <c r="M104" s="1204"/>
      <c r="N104" s="1204"/>
      <c r="O104" s="1204"/>
    </row>
    <row r="105" spans="1:18" ht="45" customHeight="1" x14ac:dyDescent="0.15">
      <c r="A105" s="196"/>
      <c r="B105" s="1205" t="s">
        <v>299</v>
      </c>
      <c r="C105" s="1206"/>
      <c r="D105" s="1207" t="str">
        <f>IF(gyoumucode2="","入力シートに希望業務コードを入力してください",IF(ISNA(VLOOKUP(gyoumucode2,業務一覧!$B$6:$C$34,2,FALSE)),"該当無し",VLOOKUP(gyoumucode2,業務一覧!$B$6:$C$34,2)))</f>
        <v>入力シートに希望業務コードを入力してください</v>
      </c>
      <c r="E105" s="1207"/>
      <c r="F105" s="1208"/>
      <c r="G105" s="191"/>
      <c r="H105" s="192"/>
      <c r="I105" s="192"/>
      <c r="J105" s="192"/>
      <c r="K105" s="192"/>
      <c r="L105" s="197"/>
      <c r="M105" s="198"/>
      <c r="N105" s="199"/>
      <c r="O105" s="200"/>
    </row>
    <row r="106" spans="1:18" ht="45" customHeight="1" thickBot="1" x14ac:dyDescent="0.2">
      <c r="A106" s="196"/>
      <c r="B106" s="1238" t="s">
        <v>222</v>
      </c>
      <c r="C106" s="1239"/>
      <c r="D106" s="1240" t="str">
        <f>IF(headofficename="","入力シートに本社（商号又は名称）を入力してください",headofficename)</f>
        <v>入力シートに本社（商号又は名称）を入力してください</v>
      </c>
      <c r="E106" s="1240"/>
      <c r="F106" s="1241"/>
      <c r="G106" s="191"/>
      <c r="H106" s="192"/>
      <c r="I106" s="192"/>
      <c r="J106" s="201"/>
      <c r="K106" s="201"/>
      <c r="L106" s="192"/>
      <c r="M106" s="198"/>
      <c r="N106" s="199"/>
      <c r="O106" s="200"/>
    </row>
    <row r="107" spans="1:18" ht="45" customHeight="1" thickBot="1" x14ac:dyDescent="0.2">
      <c r="B107" s="202"/>
      <c r="C107" s="202"/>
      <c r="D107" s="203"/>
      <c r="E107" s="204"/>
      <c r="F107" s="191"/>
      <c r="G107" s="191"/>
      <c r="H107" s="192"/>
      <c r="I107" s="205"/>
      <c r="J107" s="438" t="str">
        <f>IF($J$6="","",$J$6)</f>
        <v/>
      </c>
      <c r="K107" s="206" t="s">
        <v>223</v>
      </c>
      <c r="L107" s="397">
        <v>5</v>
      </c>
      <c r="M107" s="207" t="s">
        <v>224</v>
      </c>
      <c r="N107" s="208"/>
      <c r="O107" s="200"/>
    </row>
    <row r="108" spans="1:18" ht="30" customHeight="1" thickBot="1" x14ac:dyDescent="0.2">
      <c r="B108" s="209" t="s">
        <v>225</v>
      </c>
      <c r="C108" s="210"/>
      <c r="D108" s="210"/>
      <c r="E108" s="210"/>
      <c r="F108" s="211"/>
      <c r="G108" s="211"/>
      <c r="H108" s="192"/>
      <c r="I108" s="192"/>
      <c r="J108" s="212"/>
      <c r="K108" s="212"/>
      <c r="L108" s="212"/>
      <c r="M108" s="213"/>
      <c r="N108" s="199"/>
      <c r="O108" s="200"/>
    </row>
    <row r="109" spans="1:18" ht="30" customHeight="1" x14ac:dyDescent="0.15">
      <c r="B109" s="1213" t="s">
        <v>226</v>
      </c>
      <c r="C109" s="1215" t="s">
        <v>300</v>
      </c>
      <c r="D109" s="1216"/>
      <c r="E109" s="1219" t="s">
        <v>301</v>
      </c>
      <c r="F109" s="1221" t="s">
        <v>302</v>
      </c>
      <c r="G109" s="1222"/>
      <c r="H109" s="1222"/>
      <c r="I109" s="1223" t="s">
        <v>303</v>
      </c>
      <c r="J109" s="1224"/>
      <c r="K109" s="1224"/>
      <c r="L109" s="1224"/>
      <c r="M109" s="1225"/>
      <c r="N109" s="1209" t="s">
        <v>227</v>
      </c>
      <c r="O109" s="1210"/>
    </row>
    <row r="110" spans="1:18" ht="30" customHeight="1" x14ac:dyDescent="0.15">
      <c r="B110" s="1214"/>
      <c r="C110" s="1217"/>
      <c r="D110" s="1218"/>
      <c r="E110" s="1220"/>
      <c r="F110" s="1242" t="s">
        <v>304</v>
      </c>
      <c r="G110" s="1243"/>
      <c r="H110" s="291" t="s">
        <v>305</v>
      </c>
      <c r="I110" s="1226"/>
      <c r="J110" s="1227"/>
      <c r="K110" s="1227"/>
      <c r="L110" s="1227"/>
      <c r="M110" s="1228"/>
      <c r="N110" s="1211"/>
      <c r="O110" s="1212"/>
    </row>
    <row r="111" spans="1:18" ht="54.75" customHeight="1" x14ac:dyDescent="0.15">
      <c r="B111" s="292"/>
      <c r="C111" s="1258"/>
      <c r="D111" s="1259"/>
      <c r="E111" s="439"/>
      <c r="F111" s="1202"/>
      <c r="G111" s="1203"/>
      <c r="H111" s="294"/>
      <c r="I111" s="1260"/>
      <c r="J111" s="1261"/>
      <c r="K111" s="1261"/>
      <c r="L111" s="1261"/>
      <c r="M111" s="1262"/>
      <c r="N111" s="295"/>
      <c r="O111" s="214" t="s">
        <v>46</v>
      </c>
      <c r="P111" s="240" t="str">
        <f>IF($C111&lt;&gt;"",$E111,"")</f>
        <v/>
      </c>
      <c r="R111" s="215" t="str">
        <f t="shared" ref="R111:R122" si="7">IF($C111&lt;&gt;"",$E111,"")</f>
        <v/>
      </c>
    </row>
    <row r="112" spans="1:18" ht="54.75" customHeight="1" x14ac:dyDescent="0.15">
      <c r="B112" s="292"/>
      <c r="C112" s="1258"/>
      <c r="D112" s="1259"/>
      <c r="E112" s="439"/>
      <c r="F112" s="1202"/>
      <c r="G112" s="1203"/>
      <c r="H112" s="294"/>
      <c r="I112" s="1260"/>
      <c r="J112" s="1261"/>
      <c r="K112" s="1261"/>
      <c r="L112" s="1261"/>
      <c r="M112" s="1262"/>
      <c r="N112" s="295"/>
      <c r="O112" s="214" t="s">
        <v>46</v>
      </c>
      <c r="P112" s="240" t="str">
        <f t="shared" ref="P112:P122" si="8">IF($C112&lt;&gt;"",$E112,"")</f>
        <v/>
      </c>
      <c r="R112" s="215" t="str">
        <f t="shared" si="7"/>
        <v/>
      </c>
    </row>
    <row r="113" spans="2:18" ht="54.75" customHeight="1" x14ac:dyDescent="0.15">
      <c r="B113" s="292"/>
      <c r="C113" s="1258"/>
      <c r="D113" s="1259"/>
      <c r="E113" s="439"/>
      <c r="F113" s="1202"/>
      <c r="G113" s="1203"/>
      <c r="H113" s="294"/>
      <c r="I113" s="1260"/>
      <c r="J113" s="1261"/>
      <c r="K113" s="1261"/>
      <c r="L113" s="1261"/>
      <c r="M113" s="1262"/>
      <c r="N113" s="295"/>
      <c r="O113" s="214" t="s">
        <v>46</v>
      </c>
      <c r="P113" s="240" t="str">
        <f t="shared" si="8"/>
        <v/>
      </c>
      <c r="R113" s="215" t="str">
        <f t="shared" si="7"/>
        <v/>
      </c>
    </row>
    <row r="114" spans="2:18" ht="54.75" customHeight="1" x14ac:dyDescent="0.15">
      <c r="B114" s="292"/>
      <c r="C114" s="1258"/>
      <c r="D114" s="1259"/>
      <c r="E114" s="439"/>
      <c r="F114" s="1202"/>
      <c r="G114" s="1203"/>
      <c r="H114" s="294"/>
      <c r="I114" s="1260"/>
      <c r="J114" s="1261"/>
      <c r="K114" s="1261"/>
      <c r="L114" s="1261"/>
      <c r="M114" s="1262"/>
      <c r="N114" s="295"/>
      <c r="O114" s="214" t="s">
        <v>46</v>
      </c>
      <c r="P114" s="240" t="str">
        <f t="shared" si="8"/>
        <v/>
      </c>
      <c r="R114" s="215" t="str">
        <f t="shared" si="7"/>
        <v/>
      </c>
    </row>
    <row r="115" spans="2:18" ht="54.75" customHeight="1" x14ac:dyDescent="0.15">
      <c r="B115" s="292"/>
      <c r="C115" s="1258"/>
      <c r="D115" s="1259"/>
      <c r="E115" s="439"/>
      <c r="F115" s="1202"/>
      <c r="G115" s="1203"/>
      <c r="H115" s="294"/>
      <c r="I115" s="1260"/>
      <c r="J115" s="1261"/>
      <c r="K115" s="1261"/>
      <c r="L115" s="1261"/>
      <c r="M115" s="1262"/>
      <c r="N115" s="295"/>
      <c r="O115" s="214" t="s">
        <v>46</v>
      </c>
      <c r="P115" s="240" t="str">
        <f t="shared" si="8"/>
        <v/>
      </c>
      <c r="R115" s="215" t="str">
        <f t="shared" si="7"/>
        <v/>
      </c>
    </row>
    <row r="116" spans="2:18" ht="54.75" customHeight="1" x14ac:dyDescent="0.15">
      <c r="B116" s="292"/>
      <c r="C116" s="1258"/>
      <c r="D116" s="1259"/>
      <c r="E116" s="439"/>
      <c r="F116" s="1202"/>
      <c r="G116" s="1203"/>
      <c r="H116" s="294"/>
      <c r="I116" s="1260"/>
      <c r="J116" s="1261"/>
      <c r="K116" s="1261"/>
      <c r="L116" s="1261"/>
      <c r="M116" s="1262"/>
      <c r="N116" s="295"/>
      <c r="O116" s="214" t="s">
        <v>46</v>
      </c>
      <c r="P116" s="240" t="str">
        <f t="shared" si="8"/>
        <v/>
      </c>
      <c r="R116" s="215" t="str">
        <f t="shared" si="7"/>
        <v/>
      </c>
    </row>
    <row r="117" spans="2:18" ht="54.75" customHeight="1" x14ac:dyDescent="0.15">
      <c r="B117" s="292"/>
      <c r="C117" s="1258"/>
      <c r="D117" s="1259"/>
      <c r="E117" s="439"/>
      <c r="F117" s="1202"/>
      <c r="G117" s="1203"/>
      <c r="H117" s="294"/>
      <c r="I117" s="1260"/>
      <c r="J117" s="1261"/>
      <c r="K117" s="1261"/>
      <c r="L117" s="1261"/>
      <c r="M117" s="1262"/>
      <c r="N117" s="295"/>
      <c r="O117" s="214" t="s">
        <v>46</v>
      </c>
      <c r="P117" s="240" t="str">
        <f t="shared" si="8"/>
        <v/>
      </c>
      <c r="R117" s="215" t="str">
        <f t="shared" si="7"/>
        <v/>
      </c>
    </row>
    <row r="118" spans="2:18" ht="54.75" customHeight="1" x14ac:dyDescent="0.15">
      <c r="B118" s="292"/>
      <c r="C118" s="1258"/>
      <c r="D118" s="1259"/>
      <c r="E118" s="439"/>
      <c r="F118" s="1202"/>
      <c r="G118" s="1203"/>
      <c r="H118" s="294"/>
      <c r="I118" s="1260"/>
      <c r="J118" s="1261"/>
      <c r="K118" s="1261"/>
      <c r="L118" s="1261"/>
      <c r="M118" s="1262"/>
      <c r="N118" s="295"/>
      <c r="O118" s="216" t="s">
        <v>46</v>
      </c>
      <c r="P118" s="240" t="str">
        <f t="shared" si="8"/>
        <v/>
      </c>
      <c r="R118" s="215" t="str">
        <f t="shared" si="7"/>
        <v/>
      </c>
    </row>
    <row r="119" spans="2:18" ht="54.75" customHeight="1" x14ac:dyDescent="0.15">
      <c r="B119" s="292"/>
      <c r="C119" s="1258"/>
      <c r="D119" s="1259"/>
      <c r="E119" s="439"/>
      <c r="F119" s="1202"/>
      <c r="G119" s="1203"/>
      <c r="H119" s="294"/>
      <c r="I119" s="1260"/>
      <c r="J119" s="1261"/>
      <c r="K119" s="1261"/>
      <c r="L119" s="1261"/>
      <c r="M119" s="1262"/>
      <c r="N119" s="295"/>
      <c r="O119" s="216" t="s">
        <v>46</v>
      </c>
      <c r="P119" s="240" t="str">
        <f t="shared" si="8"/>
        <v/>
      </c>
      <c r="R119" s="215" t="str">
        <f t="shared" si="7"/>
        <v/>
      </c>
    </row>
    <row r="120" spans="2:18" ht="54.75" customHeight="1" x14ac:dyDescent="0.15">
      <c r="B120" s="292"/>
      <c r="C120" s="1258"/>
      <c r="D120" s="1259"/>
      <c r="E120" s="439"/>
      <c r="F120" s="1202"/>
      <c r="G120" s="1203"/>
      <c r="H120" s="294"/>
      <c r="I120" s="1260"/>
      <c r="J120" s="1261"/>
      <c r="K120" s="1261"/>
      <c r="L120" s="1261"/>
      <c r="M120" s="1262"/>
      <c r="N120" s="295"/>
      <c r="O120" s="216" t="s">
        <v>46</v>
      </c>
      <c r="P120" s="240" t="str">
        <f t="shared" si="8"/>
        <v/>
      </c>
      <c r="R120" s="215" t="str">
        <f t="shared" si="7"/>
        <v/>
      </c>
    </row>
    <row r="121" spans="2:18" ht="54.75" customHeight="1" x14ac:dyDescent="0.15">
      <c r="B121" s="292"/>
      <c r="C121" s="1258"/>
      <c r="D121" s="1259"/>
      <c r="E121" s="439"/>
      <c r="F121" s="1202"/>
      <c r="G121" s="1203"/>
      <c r="H121" s="294"/>
      <c r="I121" s="1260"/>
      <c r="J121" s="1261"/>
      <c r="K121" s="1261"/>
      <c r="L121" s="1261"/>
      <c r="M121" s="1262"/>
      <c r="N121" s="295"/>
      <c r="O121" s="216" t="s">
        <v>46</v>
      </c>
      <c r="P121" s="240" t="str">
        <f t="shared" si="8"/>
        <v/>
      </c>
      <c r="R121" s="215" t="str">
        <f t="shared" si="7"/>
        <v/>
      </c>
    </row>
    <row r="122" spans="2:18" ht="54.75" customHeight="1" thickBot="1" x14ac:dyDescent="0.2">
      <c r="B122" s="293"/>
      <c r="C122" s="1263"/>
      <c r="D122" s="1264"/>
      <c r="E122" s="440"/>
      <c r="F122" s="1244"/>
      <c r="G122" s="1245"/>
      <c r="H122" s="294"/>
      <c r="I122" s="1265"/>
      <c r="J122" s="1266"/>
      <c r="K122" s="1266"/>
      <c r="L122" s="1266"/>
      <c r="M122" s="1267"/>
      <c r="N122" s="295"/>
      <c r="O122" s="217" t="s">
        <v>46</v>
      </c>
      <c r="P122" s="240" t="str">
        <f t="shared" si="8"/>
        <v/>
      </c>
      <c r="R122" s="215" t="str">
        <f t="shared" si="7"/>
        <v/>
      </c>
    </row>
    <row r="123" spans="2:18" ht="30" customHeight="1" x14ac:dyDescent="0.15">
      <c r="B123" s="241"/>
      <c r="C123" s="221"/>
      <c r="D123" s="221"/>
      <c r="E123" s="246"/>
      <c r="F123" s="247"/>
      <c r="G123" s="247"/>
      <c r="H123" s="242"/>
      <c r="I123" s="226"/>
      <c r="J123" s="226"/>
      <c r="K123" s="226"/>
      <c r="L123" s="226"/>
      <c r="M123" s="226"/>
      <c r="N123" s="243"/>
      <c r="O123" s="219"/>
    </row>
    <row r="124" spans="2:18" ht="30" customHeight="1" x14ac:dyDescent="0.15">
      <c r="B124" s="241"/>
      <c r="C124" s="221"/>
      <c r="D124" s="226"/>
      <c r="E124" s="226"/>
      <c r="F124" s="226"/>
      <c r="G124" s="226"/>
      <c r="H124" s="226"/>
      <c r="I124" s="228"/>
      <c r="J124" s="219"/>
      <c r="K124" s="194"/>
      <c r="N124" s="195"/>
      <c r="O124" s="195"/>
      <c r="P124" s="195"/>
    </row>
    <row r="125" spans="2:18" ht="60" customHeight="1" x14ac:dyDescent="0.15">
      <c r="B125" s="241"/>
      <c r="C125" s="221"/>
      <c r="D125" s="221"/>
      <c r="E125" s="222"/>
      <c r="F125" s="221"/>
      <c r="G125" s="221"/>
      <c r="H125" s="244"/>
      <c r="I125" s="231"/>
      <c r="J125" s="226"/>
      <c r="K125" s="226"/>
      <c r="L125" s="226"/>
      <c r="M125" s="226"/>
      <c r="N125" s="228"/>
      <c r="O125" s="234" t="str">
        <f>IF($N$24&gt;110,"有資格者数による点数が110点を超えたため、これ以上の技術者の入力を省略できます","")</f>
        <v/>
      </c>
    </row>
    <row r="126" spans="2:18" ht="30" customHeight="1" thickBot="1" x14ac:dyDescent="0.2">
      <c r="B126" s="241"/>
      <c r="C126" s="221"/>
      <c r="D126" s="221"/>
      <c r="E126" s="222"/>
      <c r="F126" s="221"/>
      <c r="G126" s="221"/>
      <c r="H126" s="244"/>
      <c r="I126" s="192"/>
      <c r="J126" s="226"/>
      <c r="K126" s="226"/>
      <c r="L126" s="226"/>
      <c r="M126" s="1234" t="s">
        <v>340</v>
      </c>
      <c r="N126" s="1235"/>
      <c r="O126" s="1235"/>
    </row>
    <row r="127" spans="2:18" ht="30" customHeight="1" thickBot="1" x14ac:dyDescent="0.2">
      <c r="B127" s="1256" t="s">
        <v>297</v>
      </c>
      <c r="C127" s="1257"/>
      <c r="D127" s="188" t="str">
        <f>IF(id="","",id)</f>
        <v/>
      </c>
      <c r="E127" s="189"/>
      <c r="F127" s="190"/>
      <c r="G127" s="191"/>
      <c r="H127" s="192"/>
      <c r="I127" s="192"/>
      <c r="J127" s="192"/>
      <c r="K127" s="192"/>
      <c r="L127" s="192"/>
      <c r="M127" s="192"/>
      <c r="N127" s="199"/>
    </row>
    <row r="128" spans="2:18" ht="30" customHeight="1" x14ac:dyDescent="0.15">
      <c r="B128" s="1204" t="s">
        <v>339</v>
      </c>
      <c r="C128" s="1204"/>
      <c r="D128" s="1204"/>
      <c r="E128" s="1204"/>
      <c r="F128" s="1204"/>
      <c r="G128" s="1204"/>
      <c r="H128" s="1204"/>
      <c r="I128" s="1204"/>
      <c r="J128" s="1204"/>
      <c r="K128" s="1204"/>
      <c r="L128" s="1204"/>
      <c r="M128" s="1204"/>
      <c r="N128" s="1204"/>
      <c r="O128" s="1204"/>
    </row>
    <row r="129" spans="1:18" ht="30" customHeight="1" thickBot="1" x14ac:dyDescent="0.2">
      <c r="B129" s="1204"/>
      <c r="C129" s="1204"/>
      <c r="D129" s="1204"/>
      <c r="E129" s="1204"/>
      <c r="F129" s="1204"/>
      <c r="G129" s="1204"/>
      <c r="H129" s="1204"/>
      <c r="I129" s="1204"/>
      <c r="J129" s="1204"/>
      <c r="K129" s="1204"/>
      <c r="L129" s="1204"/>
      <c r="M129" s="1204"/>
      <c r="N129" s="1204"/>
      <c r="O129" s="1204"/>
    </row>
    <row r="130" spans="1:18" ht="45" customHeight="1" x14ac:dyDescent="0.15">
      <c r="A130" s="196"/>
      <c r="B130" s="1205" t="s">
        <v>299</v>
      </c>
      <c r="C130" s="1206"/>
      <c r="D130" s="1207" t="str">
        <f>IF(gyoumucode2="","入力シートに希望業務コードを入力してください",IF(ISNA(VLOOKUP(gyoumucode2,業務一覧!$B$6:$C$34,2,FALSE)),"該当無し",VLOOKUP(gyoumucode2,業務一覧!$B$6:$C$34,2)))</f>
        <v>入力シートに希望業務コードを入力してください</v>
      </c>
      <c r="E130" s="1207"/>
      <c r="F130" s="1208"/>
      <c r="G130" s="191"/>
      <c r="H130" s="192"/>
      <c r="I130" s="192"/>
      <c r="J130" s="192"/>
      <c r="K130" s="192"/>
      <c r="L130" s="197"/>
      <c r="M130" s="198"/>
      <c r="N130" s="199"/>
      <c r="O130" s="200"/>
    </row>
    <row r="131" spans="1:18" ht="45" customHeight="1" thickBot="1" x14ac:dyDescent="0.2">
      <c r="A131" s="196"/>
      <c r="B131" s="1238" t="s">
        <v>222</v>
      </c>
      <c r="C131" s="1239"/>
      <c r="D131" s="1240" t="str">
        <f>IF(headofficename="","入力シートに本社（商号又は名称）を入力してください",headofficename)</f>
        <v>入力シートに本社（商号又は名称）を入力してください</v>
      </c>
      <c r="E131" s="1240"/>
      <c r="F131" s="1241"/>
      <c r="G131" s="191"/>
      <c r="H131" s="192"/>
      <c r="I131" s="192"/>
      <c r="J131" s="201"/>
      <c r="K131" s="201"/>
      <c r="L131" s="192"/>
      <c r="M131" s="198"/>
      <c r="N131" s="199"/>
      <c r="O131" s="200"/>
    </row>
    <row r="132" spans="1:18" ht="45" customHeight="1" thickBot="1" x14ac:dyDescent="0.2">
      <c r="B132" s="202"/>
      <c r="C132" s="202"/>
      <c r="D132" s="203"/>
      <c r="E132" s="204"/>
      <c r="F132" s="191"/>
      <c r="G132" s="191"/>
      <c r="H132" s="192"/>
      <c r="I132" s="205"/>
      <c r="J132" s="438" t="str">
        <f>IF($J$6="","",$J$6)</f>
        <v/>
      </c>
      <c r="K132" s="206" t="s">
        <v>223</v>
      </c>
      <c r="L132" s="397">
        <v>6</v>
      </c>
      <c r="M132" s="207" t="s">
        <v>224</v>
      </c>
      <c r="N132" s="208"/>
      <c r="O132" s="200"/>
    </row>
    <row r="133" spans="1:18" ht="30" customHeight="1" thickBot="1" x14ac:dyDescent="0.2">
      <c r="B133" s="209" t="s">
        <v>225</v>
      </c>
      <c r="C133" s="210"/>
      <c r="D133" s="210"/>
      <c r="E133" s="210"/>
      <c r="F133" s="211"/>
      <c r="G133" s="211"/>
      <c r="H133" s="192"/>
      <c r="I133" s="192"/>
      <c r="J133" s="212"/>
      <c r="K133" s="212"/>
      <c r="L133" s="212"/>
      <c r="M133" s="213"/>
      <c r="N133" s="199"/>
      <c r="O133" s="200"/>
    </row>
    <row r="134" spans="1:18" ht="30" customHeight="1" x14ac:dyDescent="0.15">
      <c r="B134" s="1213" t="s">
        <v>226</v>
      </c>
      <c r="C134" s="1215" t="s">
        <v>300</v>
      </c>
      <c r="D134" s="1216"/>
      <c r="E134" s="1219" t="s">
        <v>301</v>
      </c>
      <c r="F134" s="1221" t="s">
        <v>302</v>
      </c>
      <c r="G134" s="1222"/>
      <c r="H134" s="1222"/>
      <c r="I134" s="1223" t="s">
        <v>303</v>
      </c>
      <c r="J134" s="1224"/>
      <c r="K134" s="1224"/>
      <c r="L134" s="1224"/>
      <c r="M134" s="1225"/>
      <c r="N134" s="1209" t="s">
        <v>227</v>
      </c>
      <c r="O134" s="1210"/>
    </row>
    <row r="135" spans="1:18" ht="30" customHeight="1" x14ac:dyDescent="0.15">
      <c r="B135" s="1214"/>
      <c r="C135" s="1217"/>
      <c r="D135" s="1218"/>
      <c r="E135" s="1220"/>
      <c r="F135" s="1242" t="s">
        <v>304</v>
      </c>
      <c r="G135" s="1243"/>
      <c r="H135" s="291" t="s">
        <v>305</v>
      </c>
      <c r="I135" s="1226"/>
      <c r="J135" s="1227"/>
      <c r="K135" s="1227"/>
      <c r="L135" s="1227"/>
      <c r="M135" s="1228"/>
      <c r="N135" s="1211"/>
      <c r="O135" s="1212"/>
    </row>
    <row r="136" spans="1:18" ht="54.75" customHeight="1" x14ac:dyDescent="0.15">
      <c r="B136" s="292"/>
      <c r="C136" s="1258"/>
      <c r="D136" s="1259"/>
      <c r="E136" s="439"/>
      <c r="F136" s="1202"/>
      <c r="G136" s="1203"/>
      <c r="H136" s="294"/>
      <c r="I136" s="1260"/>
      <c r="J136" s="1261"/>
      <c r="K136" s="1261"/>
      <c r="L136" s="1261"/>
      <c r="M136" s="1262"/>
      <c r="N136" s="295"/>
      <c r="O136" s="214" t="s">
        <v>46</v>
      </c>
      <c r="P136" s="240" t="str">
        <f>IF($C136&lt;&gt;"",$E136,"")</f>
        <v/>
      </c>
      <c r="R136" s="215" t="str">
        <f t="shared" ref="R136:R147" si="9">IF($C136&lt;&gt;"",$E136,"")</f>
        <v/>
      </c>
    </row>
    <row r="137" spans="1:18" ht="54.75" customHeight="1" x14ac:dyDescent="0.15">
      <c r="B137" s="292"/>
      <c r="C137" s="1258"/>
      <c r="D137" s="1259"/>
      <c r="E137" s="439"/>
      <c r="F137" s="1202"/>
      <c r="G137" s="1203"/>
      <c r="H137" s="294"/>
      <c r="I137" s="1260"/>
      <c r="J137" s="1261"/>
      <c r="K137" s="1261"/>
      <c r="L137" s="1261"/>
      <c r="M137" s="1262"/>
      <c r="N137" s="295"/>
      <c r="O137" s="214" t="s">
        <v>46</v>
      </c>
      <c r="P137" s="240" t="str">
        <f t="shared" ref="P137:P147" si="10">IF($C137&lt;&gt;"",$E137,"")</f>
        <v/>
      </c>
      <c r="R137" s="215" t="str">
        <f t="shared" si="9"/>
        <v/>
      </c>
    </row>
    <row r="138" spans="1:18" ht="54.75" customHeight="1" x14ac:dyDescent="0.15">
      <c r="B138" s="292"/>
      <c r="C138" s="1258"/>
      <c r="D138" s="1259"/>
      <c r="E138" s="439"/>
      <c r="F138" s="1202"/>
      <c r="G138" s="1203"/>
      <c r="H138" s="294"/>
      <c r="I138" s="1260"/>
      <c r="J138" s="1261"/>
      <c r="K138" s="1261"/>
      <c r="L138" s="1261"/>
      <c r="M138" s="1262"/>
      <c r="N138" s="295"/>
      <c r="O138" s="214" t="s">
        <v>46</v>
      </c>
      <c r="P138" s="240" t="str">
        <f t="shared" si="10"/>
        <v/>
      </c>
      <c r="R138" s="215" t="str">
        <f t="shared" si="9"/>
        <v/>
      </c>
    </row>
    <row r="139" spans="1:18" ht="54.75" customHeight="1" x14ac:dyDescent="0.15">
      <c r="B139" s="292"/>
      <c r="C139" s="1258"/>
      <c r="D139" s="1259"/>
      <c r="E139" s="439"/>
      <c r="F139" s="1202"/>
      <c r="G139" s="1203"/>
      <c r="H139" s="294"/>
      <c r="I139" s="1260"/>
      <c r="J139" s="1261"/>
      <c r="K139" s="1261"/>
      <c r="L139" s="1261"/>
      <c r="M139" s="1262"/>
      <c r="N139" s="295"/>
      <c r="O139" s="214" t="s">
        <v>46</v>
      </c>
      <c r="P139" s="240" t="str">
        <f t="shared" si="10"/>
        <v/>
      </c>
      <c r="R139" s="215" t="str">
        <f t="shared" si="9"/>
        <v/>
      </c>
    </row>
    <row r="140" spans="1:18" ht="54.75" customHeight="1" x14ac:dyDescent="0.15">
      <c r="B140" s="292"/>
      <c r="C140" s="1258"/>
      <c r="D140" s="1259"/>
      <c r="E140" s="439"/>
      <c r="F140" s="1202"/>
      <c r="G140" s="1203"/>
      <c r="H140" s="294"/>
      <c r="I140" s="1260"/>
      <c r="J140" s="1261"/>
      <c r="K140" s="1261"/>
      <c r="L140" s="1261"/>
      <c r="M140" s="1262"/>
      <c r="N140" s="295"/>
      <c r="O140" s="214" t="s">
        <v>46</v>
      </c>
      <c r="P140" s="240" t="str">
        <f t="shared" si="10"/>
        <v/>
      </c>
      <c r="R140" s="215" t="str">
        <f t="shared" si="9"/>
        <v/>
      </c>
    </row>
    <row r="141" spans="1:18" ht="54.75" customHeight="1" x14ac:dyDescent="0.15">
      <c r="B141" s="292"/>
      <c r="C141" s="1258"/>
      <c r="D141" s="1259"/>
      <c r="E141" s="439"/>
      <c r="F141" s="1202"/>
      <c r="G141" s="1203"/>
      <c r="H141" s="294"/>
      <c r="I141" s="1260"/>
      <c r="J141" s="1261"/>
      <c r="K141" s="1261"/>
      <c r="L141" s="1261"/>
      <c r="M141" s="1262"/>
      <c r="N141" s="295"/>
      <c r="O141" s="214" t="s">
        <v>46</v>
      </c>
      <c r="P141" s="240" t="str">
        <f t="shared" si="10"/>
        <v/>
      </c>
      <c r="R141" s="215" t="str">
        <f t="shared" si="9"/>
        <v/>
      </c>
    </row>
    <row r="142" spans="1:18" ht="54.75" customHeight="1" x14ac:dyDescent="0.15">
      <c r="B142" s="292"/>
      <c r="C142" s="1258"/>
      <c r="D142" s="1259"/>
      <c r="E142" s="439"/>
      <c r="F142" s="1202"/>
      <c r="G142" s="1203"/>
      <c r="H142" s="294"/>
      <c r="I142" s="1260"/>
      <c r="J142" s="1261"/>
      <c r="K142" s="1261"/>
      <c r="L142" s="1261"/>
      <c r="M142" s="1262"/>
      <c r="N142" s="295"/>
      <c r="O142" s="214" t="s">
        <v>46</v>
      </c>
      <c r="P142" s="240" t="str">
        <f t="shared" si="10"/>
        <v/>
      </c>
      <c r="R142" s="215" t="str">
        <f t="shared" si="9"/>
        <v/>
      </c>
    </row>
    <row r="143" spans="1:18" ht="54.75" customHeight="1" x14ac:dyDescent="0.15">
      <c r="B143" s="292"/>
      <c r="C143" s="1258"/>
      <c r="D143" s="1259"/>
      <c r="E143" s="439"/>
      <c r="F143" s="1202"/>
      <c r="G143" s="1203"/>
      <c r="H143" s="294"/>
      <c r="I143" s="1260"/>
      <c r="J143" s="1261"/>
      <c r="K143" s="1261"/>
      <c r="L143" s="1261"/>
      <c r="M143" s="1262"/>
      <c r="N143" s="295"/>
      <c r="O143" s="216" t="s">
        <v>46</v>
      </c>
      <c r="P143" s="240" t="str">
        <f t="shared" si="10"/>
        <v/>
      </c>
      <c r="R143" s="215" t="str">
        <f t="shared" si="9"/>
        <v/>
      </c>
    </row>
    <row r="144" spans="1:18" ht="54.75" customHeight="1" x14ac:dyDescent="0.15">
      <c r="B144" s="292"/>
      <c r="C144" s="1258"/>
      <c r="D144" s="1259"/>
      <c r="E144" s="439"/>
      <c r="F144" s="1202"/>
      <c r="G144" s="1203"/>
      <c r="H144" s="294"/>
      <c r="I144" s="1260"/>
      <c r="J144" s="1261"/>
      <c r="K144" s="1261"/>
      <c r="L144" s="1261"/>
      <c r="M144" s="1262"/>
      <c r="N144" s="295"/>
      <c r="O144" s="216" t="s">
        <v>46</v>
      </c>
      <c r="P144" s="240" t="str">
        <f t="shared" si="10"/>
        <v/>
      </c>
      <c r="R144" s="215" t="str">
        <f t="shared" si="9"/>
        <v/>
      </c>
    </row>
    <row r="145" spans="1:18" ht="54.75" customHeight="1" x14ac:dyDescent="0.15">
      <c r="B145" s="292"/>
      <c r="C145" s="1258"/>
      <c r="D145" s="1259"/>
      <c r="E145" s="439"/>
      <c r="F145" s="1202"/>
      <c r="G145" s="1203"/>
      <c r="H145" s="294"/>
      <c r="I145" s="1260"/>
      <c r="J145" s="1261"/>
      <c r="K145" s="1261"/>
      <c r="L145" s="1261"/>
      <c r="M145" s="1262"/>
      <c r="N145" s="295"/>
      <c r="O145" s="216" t="s">
        <v>46</v>
      </c>
      <c r="P145" s="240" t="str">
        <f t="shared" si="10"/>
        <v/>
      </c>
      <c r="R145" s="215" t="str">
        <f t="shared" si="9"/>
        <v/>
      </c>
    </row>
    <row r="146" spans="1:18" ht="54.75" customHeight="1" x14ac:dyDescent="0.15">
      <c r="B146" s="292"/>
      <c r="C146" s="1258"/>
      <c r="D146" s="1259"/>
      <c r="E146" s="439"/>
      <c r="F146" s="1202"/>
      <c r="G146" s="1203"/>
      <c r="H146" s="294"/>
      <c r="I146" s="1260"/>
      <c r="J146" s="1261"/>
      <c r="K146" s="1261"/>
      <c r="L146" s="1261"/>
      <c r="M146" s="1262"/>
      <c r="N146" s="295"/>
      <c r="O146" s="216" t="s">
        <v>46</v>
      </c>
      <c r="P146" s="240" t="str">
        <f t="shared" si="10"/>
        <v/>
      </c>
      <c r="R146" s="215" t="str">
        <f t="shared" si="9"/>
        <v/>
      </c>
    </row>
    <row r="147" spans="1:18" ht="54.75" customHeight="1" thickBot="1" x14ac:dyDescent="0.2">
      <c r="B147" s="293"/>
      <c r="C147" s="1263"/>
      <c r="D147" s="1264"/>
      <c r="E147" s="440"/>
      <c r="F147" s="1232"/>
      <c r="G147" s="1233"/>
      <c r="H147" s="294"/>
      <c r="I147" s="1265"/>
      <c r="J147" s="1266"/>
      <c r="K147" s="1266"/>
      <c r="L147" s="1266"/>
      <c r="M147" s="1267"/>
      <c r="N147" s="295"/>
      <c r="O147" s="217" t="s">
        <v>46</v>
      </c>
      <c r="P147" s="240" t="str">
        <f t="shared" si="10"/>
        <v/>
      </c>
      <c r="R147" s="215" t="str">
        <f t="shared" si="9"/>
        <v/>
      </c>
    </row>
    <row r="148" spans="1:18" ht="30" customHeight="1" x14ac:dyDescent="0.15">
      <c r="B148" s="241"/>
      <c r="C148" s="221"/>
      <c r="D148" s="221"/>
      <c r="E148" s="246"/>
      <c r="F148" s="221"/>
      <c r="G148" s="221"/>
      <c r="H148" s="242"/>
      <c r="I148" s="226"/>
      <c r="J148" s="226"/>
      <c r="K148" s="226"/>
      <c r="L148" s="226"/>
      <c r="M148" s="226"/>
      <c r="N148" s="243"/>
      <c r="O148" s="219"/>
    </row>
    <row r="149" spans="1:18" ht="30" customHeight="1" x14ac:dyDescent="0.15">
      <c r="B149" s="241"/>
      <c r="C149" s="221"/>
      <c r="D149" s="226"/>
      <c r="E149" s="226"/>
      <c r="F149" s="226"/>
      <c r="G149" s="226"/>
      <c r="H149" s="226"/>
      <c r="I149" s="228"/>
      <c r="J149" s="219"/>
      <c r="K149" s="194"/>
      <c r="N149" s="195"/>
      <c r="O149" s="195"/>
      <c r="P149" s="195"/>
    </row>
    <row r="150" spans="1:18" ht="60" customHeight="1" x14ac:dyDescent="0.15">
      <c r="B150" s="241"/>
      <c r="C150" s="221"/>
      <c r="D150" s="221"/>
      <c r="E150" s="222"/>
      <c r="F150" s="221"/>
      <c r="G150" s="221"/>
      <c r="H150" s="244"/>
      <c r="I150" s="231"/>
      <c r="J150" s="226"/>
      <c r="K150" s="226"/>
      <c r="L150" s="226"/>
      <c r="M150" s="226"/>
      <c r="N150" s="228"/>
      <c r="O150" s="234" t="str">
        <f>IF($N$24&gt;110,"有資格者数による点数が110点を超えたため、これ以上の技術者の入力を省略できます","")</f>
        <v/>
      </c>
    </row>
    <row r="151" spans="1:18" s="230" customFormat="1" ht="30" customHeight="1" x14ac:dyDescent="0.15">
      <c r="A151" s="187"/>
      <c r="B151" s="241"/>
      <c r="C151" s="221"/>
      <c r="D151" s="221"/>
      <c r="E151" s="222"/>
      <c r="F151" s="221"/>
      <c r="G151" s="221"/>
      <c r="H151" s="244"/>
      <c r="I151" s="192"/>
      <c r="J151" s="226"/>
      <c r="K151" s="226"/>
      <c r="L151" s="226"/>
      <c r="M151" s="1234" t="s">
        <v>340</v>
      </c>
      <c r="N151" s="1235"/>
      <c r="O151" s="1235"/>
      <c r="P151" s="194"/>
    </row>
  </sheetData>
  <sheetProtection algorithmName="SHA-512" hashValue="Zzc71bG3MpMdg9A6XtOHZPnnOtpqi+Vm2JJtoEW6qLK/yPag/NZIcNIUHptS8VpRpRTGerXniHCZHkzc8bx8mw==" saltValue="zvsH28BZ3oNwSTRl6H/gjA==" spinCount="100000" sheet="1" objects="1" scenarios="1"/>
  <mergeCells count="301">
    <mergeCell ref="C147:D147"/>
    <mergeCell ref="F147:G147"/>
    <mergeCell ref="I147:M147"/>
    <mergeCell ref="M151:O151"/>
    <mergeCell ref="C145:D145"/>
    <mergeCell ref="F145:G145"/>
    <mergeCell ref="I145:M145"/>
    <mergeCell ref="C146:D146"/>
    <mergeCell ref="F146:G146"/>
    <mergeCell ref="I146:M146"/>
    <mergeCell ref="C143:D143"/>
    <mergeCell ref="F143:G143"/>
    <mergeCell ref="I143:M143"/>
    <mergeCell ref="C144:D144"/>
    <mergeCell ref="F144:G144"/>
    <mergeCell ref="I144:M144"/>
    <mergeCell ref="C141:D141"/>
    <mergeCell ref="F141:G141"/>
    <mergeCell ref="I141:M141"/>
    <mergeCell ref="C142:D142"/>
    <mergeCell ref="F142:G142"/>
    <mergeCell ref="I142:M142"/>
    <mergeCell ref="C139:D139"/>
    <mergeCell ref="F139:G139"/>
    <mergeCell ref="I139:M139"/>
    <mergeCell ref="C140:D140"/>
    <mergeCell ref="F140:G140"/>
    <mergeCell ref="I140:M140"/>
    <mergeCell ref="C137:D137"/>
    <mergeCell ref="F137:G137"/>
    <mergeCell ref="I137:M137"/>
    <mergeCell ref="C138:D138"/>
    <mergeCell ref="F138:G138"/>
    <mergeCell ref="I138:M138"/>
    <mergeCell ref="I134:M135"/>
    <mergeCell ref="N134:O135"/>
    <mergeCell ref="F135:G135"/>
    <mergeCell ref="C136:D136"/>
    <mergeCell ref="F136:G136"/>
    <mergeCell ref="I136:M136"/>
    <mergeCell ref="B130:C130"/>
    <mergeCell ref="D130:F130"/>
    <mergeCell ref="B131:C131"/>
    <mergeCell ref="D131:F131"/>
    <mergeCell ref="B134:B135"/>
    <mergeCell ref="C134:D135"/>
    <mergeCell ref="E134:E135"/>
    <mergeCell ref="F134:H134"/>
    <mergeCell ref="C122:D122"/>
    <mergeCell ref="F122:G122"/>
    <mergeCell ref="I122:M122"/>
    <mergeCell ref="M126:O126"/>
    <mergeCell ref="B127:C127"/>
    <mergeCell ref="B128:O129"/>
    <mergeCell ref="C120:D120"/>
    <mergeCell ref="F120:G120"/>
    <mergeCell ref="I120:M120"/>
    <mergeCell ref="C121:D121"/>
    <mergeCell ref="F121:G121"/>
    <mergeCell ref="I121:M121"/>
    <mergeCell ref="C118:D118"/>
    <mergeCell ref="F118:G118"/>
    <mergeCell ref="I118:M118"/>
    <mergeCell ref="C119:D119"/>
    <mergeCell ref="F119:G119"/>
    <mergeCell ref="I119:M119"/>
    <mergeCell ref="C116:D116"/>
    <mergeCell ref="F116:G116"/>
    <mergeCell ref="I116:M116"/>
    <mergeCell ref="C117:D117"/>
    <mergeCell ref="F117:G117"/>
    <mergeCell ref="I117:M117"/>
    <mergeCell ref="C114:D114"/>
    <mergeCell ref="F114:G114"/>
    <mergeCell ref="I114:M114"/>
    <mergeCell ref="C115:D115"/>
    <mergeCell ref="F115:G115"/>
    <mergeCell ref="I115:M115"/>
    <mergeCell ref="C112:D112"/>
    <mergeCell ref="F112:G112"/>
    <mergeCell ref="I112:M112"/>
    <mergeCell ref="C113:D113"/>
    <mergeCell ref="F113:G113"/>
    <mergeCell ref="I113:M113"/>
    <mergeCell ref="I109:M110"/>
    <mergeCell ref="N109:O110"/>
    <mergeCell ref="F110:G110"/>
    <mergeCell ref="C111:D111"/>
    <mergeCell ref="F111:G111"/>
    <mergeCell ref="I111:M111"/>
    <mergeCell ref="B105:C105"/>
    <mergeCell ref="D105:F105"/>
    <mergeCell ref="B106:C106"/>
    <mergeCell ref="D106:F106"/>
    <mergeCell ref="B109:B110"/>
    <mergeCell ref="C109:D110"/>
    <mergeCell ref="E109:E110"/>
    <mergeCell ref="F109:H109"/>
    <mergeCell ref="C97:D97"/>
    <mergeCell ref="F97:G97"/>
    <mergeCell ref="I97:M97"/>
    <mergeCell ref="M101:O101"/>
    <mergeCell ref="B102:C102"/>
    <mergeCell ref="B103:O104"/>
    <mergeCell ref="C95:D95"/>
    <mergeCell ref="F95:G95"/>
    <mergeCell ref="I95:M95"/>
    <mergeCell ref="C96:D96"/>
    <mergeCell ref="F96:G96"/>
    <mergeCell ref="I96:M96"/>
    <mergeCell ref="C93:D93"/>
    <mergeCell ref="F93:G93"/>
    <mergeCell ref="I93:M93"/>
    <mergeCell ref="C94:D94"/>
    <mergeCell ref="F94:G94"/>
    <mergeCell ref="I94:M94"/>
    <mergeCell ref="C91:D91"/>
    <mergeCell ref="F91:G91"/>
    <mergeCell ref="I91:M91"/>
    <mergeCell ref="C92:D92"/>
    <mergeCell ref="F92:G92"/>
    <mergeCell ref="I92:M92"/>
    <mergeCell ref="C89:D89"/>
    <mergeCell ref="F89:G89"/>
    <mergeCell ref="I89:M89"/>
    <mergeCell ref="C90:D90"/>
    <mergeCell ref="F90:G90"/>
    <mergeCell ref="I90:M90"/>
    <mergeCell ref="C87:D87"/>
    <mergeCell ref="F87:G87"/>
    <mergeCell ref="I87:M87"/>
    <mergeCell ref="C88:D88"/>
    <mergeCell ref="F88:G88"/>
    <mergeCell ref="I88:M88"/>
    <mergeCell ref="I84:M85"/>
    <mergeCell ref="N84:O85"/>
    <mergeCell ref="F85:G85"/>
    <mergeCell ref="C86:D86"/>
    <mergeCell ref="F86:G86"/>
    <mergeCell ref="I86:M86"/>
    <mergeCell ref="B80:C80"/>
    <mergeCell ref="D80:F80"/>
    <mergeCell ref="B81:C81"/>
    <mergeCell ref="D81:F81"/>
    <mergeCell ref="B84:B85"/>
    <mergeCell ref="C84:D85"/>
    <mergeCell ref="E84:E85"/>
    <mergeCell ref="F84:H84"/>
    <mergeCell ref="C72:D72"/>
    <mergeCell ref="F72:G72"/>
    <mergeCell ref="I72:M72"/>
    <mergeCell ref="M76:O76"/>
    <mergeCell ref="B77:C77"/>
    <mergeCell ref="B78:O79"/>
    <mergeCell ref="C70:D70"/>
    <mergeCell ref="F70:G70"/>
    <mergeCell ref="I70:M70"/>
    <mergeCell ref="C71:D71"/>
    <mergeCell ref="F71:G71"/>
    <mergeCell ref="I71:M71"/>
    <mergeCell ref="C68:D68"/>
    <mergeCell ref="F68:G68"/>
    <mergeCell ref="I68:M68"/>
    <mergeCell ref="C69:D69"/>
    <mergeCell ref="F69:G69"/>
    <mergeCell ref="I69:M69"/>
    <mergeCell ref="C66:D66"/>
    <mergeCell ref="F66:G66"/>
    <mergeCell ref="I66:M66"/>
    <mergeCell ref="C67:D67"/>
    <mergeCell ref="F67:G67"/>
    <mergeCell ref="I67:M67"/>
    <mergeCell ref="C64:D64"/>
    <mergeCell ref="F64:G64"/>
    <mergeCell ref="I64:M64"/>
    <mergeCell ref="C65:D65"/>
    <mergeCell ref="F65:G65"/>
    <mergeCell ref="I65:M65"/>
    <mergeCell ref="C62:D62"/>
    <mergeCell ref="F62:G62"/>
    <mergeCell ref="I62:M62"/>
    <mergeCell ref="C63:D63"/>
    <mergeCell ref="F63:G63"/>
    <mergeCell ref="I63:M63"/>
    <mergeCell ref="I59:M60"/>
    <mergeCell ref="N59:O60"/>
    <mergeCell ref="F60:G60"/>
    <mergeCell ref="C61:D61"/>
    <mergeCell ref="F61:G61"/>
    <mergeCell ref="I61:M61"/>
    <mergeCell ref="B55:C55"/>
    <mergeCell ref="D55:F55"/>
    <mergeCell ref="B56:C56"/>
    <mergeCell ref="D56:F56"/>
    <mergeCell ref="B59:B60"/>
    <mergeCell ref="C59:D60"/>
    <mergeCell ref="E59:E60"/>
    <mergeCell ref="F59:H59"/>
    <mergeCell ref="C47:D47"/>
    <mergeCell ref="F47:G47"/>
    <mergeCell ref="I47:M47"/>
    <mergeCell ref="M51:O51"/>
    <mergeCell ref="B52:C52"/>
    <mergeCell ref="B53:O54"/>
    <mergeCell ref="C45:D45"/>
    <mergeCell ref="F45:G45"/>
    <mergeCell ref="I45:M45"/>
    <mergeCell ref="C46:D46"/>
    <mergeCell ref="F46:G46"/>
    <mergeCell ref="I46:M46"/>
    <mergeCell ref="C43:D43"/>
    <mergeCell ref="F43:G43"/>
    <mergeCell ref="I43:M43"/>
    <mergeCell ref="C44:D44"/>
    <mergeCell ref="F44:G44"/>
    <mergeCell ref="I44:M44"/>
    <mergeCell ref="C41:D41"/>
    <mergeCell ref="F41:G41"/>
    <mergeCell ref="I41:M41"/>
    <mergeCell ref="C42:D42"/>
    <mergeCell ref="F42:G42"/>
    <mergeCell ref="I42:M42"/>
    <mergeCell ref="C39:D39"/>
    <mergeCell ref="F39:G39"/>
    <mergeCell ref="I39:M39"/>
    <mergeCell ref="C40:D40"/>
    <mergeCell ref="F40:G40"/>
    <mergeCell ref="I40:M40"/>
    <mergeCell ref="C37:D37"/>
    <mergeCell ref="F37:G37"/>
    <mergeCell ref="I37:M37"/>
    <mergeCell ref="C38:D38"/>
    <mergeCell ref="F38:G38"/>
    <mergeCell ref="I38:M38"/>
    <mergeCell ref="I34:M35"/>
    <mergeCell ref="N34:O35"/>
    <mergeCell ref="F35:G35"/>
    <mergeCell ref="C36:D36"/>
    <mergeCell ref="F36:G36"/>
    <mergeCell ref="I36:M36"/>
    <mergeCell ref="B31:C31"/>
    <mergeCell ref="D31:F31"/>
    <mergeCell ref="B34:B35"/>
    <mergeCell ref="C34:D35"/>
    <mergeCell ref="E34:E35"/>
    <mergeCell ref="F34:H34"/>
    <mergeCell ref="B24:C24"/>
    <mergeCell ref="M26:O26"/>
    <mergeCell ref="B27:C27"/>
    <mergeCell ref="B28:O29"/>
    <mergeCell ref="B30:C30"/>
    <mergeCell ref="D30:F30"/>
    <mergeCell ref="C20:D20"/>
    <mergeCell ref="F20:G20"/>
    <mergeCell ref="I20:M20"/>
    <mergeCell ref="C21:D21"/>
    <mergeCell ref="F21:G21"/>
    <mergeCell ref="I21:M21"/>
    <mergeCell ref="C18:D18"/>
    <mergeCell ref="F18:G18"/>
    <mergeCell ref="I18:M18"/>
    <mergeCell ref="C19:D19"/>
    <mergeCell ref="F19:G19"/>
    <mergeCell ref="I19:M19"/>
    <mergeCell ref="C16:D16"/>
    <mergeCell ref="F16:G16"/>
    <mergeCell ref="I16:M16"/>
    <mergeCell ref="C17:D17"/>
    <mergeCell ref="F17:G17"/>
    <mergeCell ref="I17:M17"/>
    <mergeCell ref="C15:D15"/>
    <mergeCell ref="F15:G15"/>
    <mergeCell ref="I15:M15"/>
    <mergeCell ref="C12:D12"/>
    <mergeCell ref="F12:G12"/>
    <mergeCell ref="I12:M12"/>
    <mergeCell ref="C13:D13"/>
    <mergeCell ref="F13:G13"/>
    <mergeCell ref="I13:M13"/>
    <mergeCell ref="C11:D11"/>
    <mergeCell ref="F11:G11"/>
    <mergeCell ref="I11:M11"/>
    <mergeCell ref="B8:B9"/>
    <mergeCell ref="C8:D9"/>
    <mergeCell ref="E8:E9"/>
    <mergeCell ref="F8:H8"/>
    <mergeCell ref="I8:M9"/>
    <mergeCell ref="C14:D14"/>
    <mergeCell ref="F14:G14"/>
    <mergeCell ref="I14:M14"/>
    <mergeCell ref="N8:O9"/>
    <mergeCell ref="F9:G9"/>
    <mergeCell ref="B1:C1"/>
    <mergeCell ref="B2:O3"/>
    <mergeCell ref="B4:C4"/>
    <mergeCell ref="D4:F4"/>
    <mergeCell ref="B5:C5"/>
    <mergeCell ref="D5:F5"/>
    <mergeCell ref="C10:D10"/>
    <mergeCell ref="F10:G10"/>
    <mergeCell ref="I10:M10"/>
  </mergeCells>
  <phoneticPr fontId="2"/>
  <conditionalFormatting sqref="D24">
    <cfRule type="expression" dxfId="1" priority="65">
      <formula>#REF!&gt;55</formula>
    </cfRule>
  </conditionalFormatting>
  <conditionalFormatting sqref="H24 F24">
    <cfRule type="expression" dxfId="0" priority="66">
      <formula>#REF!&gt;55</formula>
    </cfRule>
  </conditionalFormatting>
  <dataValidations count="4">
    <dataValidation imeMode="disabled" allowBlank="1" showInputMessage="1" showErrorMessage="1" sqref="B10:B22 B36:B47 B61:B72 B86:B97 B111:B122 B136:B147 N10:N22 N136:N147 N61:N72 N86:N97 N111:N122 N36:N47" xr:uid="{00000000-0002-0000-0800-000000000000}"/>
    <dataValidation type="list" allowBlank="1" showInputMessage="1" showErrorMessage="1" sqref="F22:G22" xr:uid="{00000000-0002-0000-0800-000001000000}">
      <formula1>INDIRECT($D$4)</formula1>
    </dataValidation>
    <dataValidation imeMode="disabled" allowBlank="1" showInputMessage="1" showErrorMessage="1" errorTitle="取得年月日　入力エラー" error="○○○○/○○/○○_x000a_の形式で半角数字で入力してください。" sqref="H10:H22 H36:H47 H61:H72 H86:H97 H111:H122 H136:H147" xr:uid="{00000000-0002-0000-0800-000002000000}"/>
    <dataValidation type="list" allowBlank="1" showInputMessage="1" showErrorMessage="1" sqref="E10:E21 E36:E47 E61:E72 E86:E97 E111:E122 E136:E147" xr:uid="{00000000-0002-0000-0800-000003000000}">
      <formula1>$R$10:$R$12</formula1>
    </dataValidation>
  </dataValidations>
  <printOptions horizontalCentered="1" verticalCentered="1"/>
  <pageMargins left="0.43307086614173229" right="0.39370078740157483" top="0.35433070866141736" bottom="0.35433070866141736" header="0.31496062992125984" footer="0.31496062992125984"/>
  <pageSetup paperSize="9" scale="51" orientation="landscape" r:id="rId1"/>
  <headerFooter alignWithMargins="0"/>
  <rowBreaks count="5" manualBreakCount="5">
    <brk id="26" max="16383" man="1"/>
    <brk id="51" max="16383" man="1"/>
    <brk id="76" max="16383" man="1"/>
    <brk id="101" max="16383" man="1"/>
    <brk id="126"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526</vt:i4>
      </vt:variant>
    </vt:vector>
  </HeadingPairs>
  <TitlesOfParts>
    <vt:vector size="537" baseType="lpstr">
      <vt:lpstr>入力</vt:lpstr>
      <vt:lpstr>業務一覧</vt:lpstr>
      <vt:lpstr>①チェック表</vt:lpstr>
      <vt:lpstr>③使用印鑑</vt:lpstr>
      <vt:lpstr>③委任状</vt:lpstr>
      <vt:lpstr>④誓約書</vt:lpstr>
      <vt:lpstr>⑥申請書</vt:lpstr>
      <vt:lpstr>⑦経歴1</vt:lpstr>
      <vt:lpstr>⑦経歴2</vt:lpstr>
      <vt:lpstr>⑮受付票</vt:lpstr>
      <vt:lpstr>⑯電子入札アンケート</vt:lpstr>
      <vt:lpstr>bankbranchcode</vt:lpstr>
      <vt:lpstr>bankbranchname</vt:lpstr>
      <vt:lpstr>bankcode</vt:lpstr>
      <vt:lpstr>bankname</vt:lpstr>
      <vt:lpstr>branchaddress1</vt:lpstr>
      <vt:lpstr>branchaddress2</vt:lpstr>
      <vt:lpstr>branchaddress3</vt:lpstr>
      <vt:lpstr>branchdaihyouname</vt:lpstr>
      <vt:lpstr>branchdaihyounamekana</vt:lpstr>
      <vt:lpstr>branchfaxno1</vt:lpstr>
      <vt:lpstr>branchfaxno2</vt:lpstr>
      <vt:lpstr>branchfaxno3</vt:lpstr>
      <vt:lpstr>branchname</vt:lpstr>
      <vt:lpstr>branchnamekana</vt:lpstr>
      <vt:lpstr>branchpostcode1</vt:lpstr>
      <vt:lpstr>branchpostcode2</vt:lpstr>
      <vt:lpstr>branchshokumei</vt:lpstr>
      <vt:lpstr>branchtelno1</vt:lpstr>
      <vt:lpstr>branchtelno2</vt:lpstr>
      <vt:lpstr>branchtelno3</vt:lpstr>
      <vt:lpstr>businessyears</vt:lpstr>
      <vt:lpstr>changedate</vt:lpstr>
      <vt:lpstr>closingenddate</vt:lpstr>
      <vt:lpstr>closingstartdate</vt:lpstr>
      <vt:lpstr>completedmonth111</vt:lpstr>
      <vt:lpstr>completedmonth112</vt:lpstr>
      <vt:lpstr>completedmonth113</vt:lpstr>
      <vt:lpstr>completedmonth114</vt:lpstr>
      <vt:lpstr>completedmonth115</vt:lpstr>
      <vt:lpstr>completedmonth116</vt:lpstr>
      <vt:lpstr>completedmonth117</vt:lpstr>
      <vt:lpstr>completedmonth121</vt:lpstr>
      <vt:lpstr>completedmonth122</vt:lpstr>
      <vt:lpstr>completedmonth123</vt:lpstr>
      <vt:lpstr>completedmonth124</vt:lpstr>
      <vt:lpstr>completedmonth125</vt:lpstr>
      <vt:lpstr>completedmonth126</vt:lpstr>
      <vt:lpstr>completedmonth127</vt:lpstr>
      <vt:lpstr>completedmonth131</vt:lpstr>
      <vt:lpstr>completedmonth132</vt:lpstr>
      <vt:lpstr>completedmonth133</vt:lpstr>
      <vt:lpstr>completedmonth134</vt:lpstr>
      <vt:lpstr>completedmonth135</vt:lpstr>
      <vt:lpstr>completedmonth136</vt:lpstr>
      <vt:lpstr>completedmonth137</vt:lpstr>
      <vt:lpstr>completedmonth211</vt:lpstr>
      <vt:lpstr>completedmonth212</vt:lpstr>
      <vt:lpstr>completedmonth213</vt:lpstr>
      <vt:lpstr>completedmonth214</vt:lpstr>
      <vt:lpstr>completedmonth215</vt:lpstr>
      <vt:lpstr>completedmonth216</vt:lpstr>
      <vt:lpstr>completedmonth217</vt:lpstr>
      <vt:lpstr>completedmonth221</vt:lpstr>
      <vt:lpstr>completedmonth222</vt:lpstr>
      <vt:lpstr>completedmonth223</vt:lpstr>
      <vt:lpstr>completedmonth224</vt:lpstr>
      <vt:lpstr>completedmonth225</vt:lpstr>
      <vt:lpstr>completedmonth226</vt:lpstr>
      <vt:lpstr>completedmonth227</vt:lpstr>
      <vt:lpstr>completedmonth231</vt:lpstr>
      <vt:lpstr>completedmonth232</vt:lpstr>
      <vt:lpstr>completedmonth233</vt:lpstr>
      <vt:lpstr>completedmonth234</vt:lpstr>
      <vt:lpstr>completedmonth235</vt:lpstr>
      <vt:lpstr>completedmonth236</vt:lpstr>
      <vt:lpstr>completedmonth237</vt:lpstr>
      <vt:lpstr>completedyear111</vt:lpstr>
      <vt:lpstr>completedyear112</vt:lpstr>
      <vt:lpstr>completedyear113</vt:lpstr>
      <vt:lpstr>completedyear114</vt:lpstr>
      <vt:lpstr>completedyear115</vt:lpstr>
      <vt:lpstr>completedyear116</vt:lpstr>
      <vt:lpstr>completedyear117</vt:lpstr>
      <vt:lpstr>completedyear121</vt:lpstr>
      <vt:lpstr>completedyear122</vt:lpstr>
      <vt:lpstr>completedyear123</vt:lpstr>
      <vt:lpstr>completedyear124</vt:lpstr>
      <vt:lpstr>completedyear125</vt:lpstr>
      <vt:lpstr>completedyear126</vt:lpstr>
      <vt:lpstr>completedyear127</vt:lpstr>
      <vt:lpstr>completedyear131</vt:lpstr>
      <vt:lpstr>completedyear132</vt:lpstr>
      <vt:lpstr>completedyear133</vt:lpstr>
      <vt:lpstr>completedyear134</vt:lpstr>
      <vt:lpstr>completedyear135</vt:lpstr>
      <vt:lpstr>completedyear136</vt:lpstr>
      <vt:lpstr>completedyear137</vt:lpstr>
      <vt:lpstr>completedyear211</vt:lpstr>
      <vt:lpstr>completedyear212</vt:lpstr>
      <vt:lpstr>completedyear213</vt:lpstr>
      <vt:lpstr>completedyear214</vt:lpstr>
      <vt:lpstr>completedyear215</vt:lpstr>
      <vt:lpstr>completedyear216</vt:lpstr>
      <vt:lpstr>completedyear217</vt:lpstr>
      <vt:lpstr>completedyear221</vt:lpstr>
      <vt:lpstr>completedyear222</vt:lpstr>
      <vt:lpstr>completedyear223</vt:lpstr>
      <vt:lpstr>completedyear224</vt:lpstr>
      <vt:lpstr>completedyear225</vt:lpstr>
      <vt:lpstr>completedyear226</vt:lpstr>
      <vt:lpstr>completedyear227</vt:lpstr>
      <vt:lpstr>completedyear231</vt:lpstr>
      <vt:lpstr>completedyear232</vt:lpstr>
      <vt:lpstr>completedyear233</vt:lpstr>
      <vt:lpstr>completedyear234</vt:lpstr>
      <vt:lpstr>completedyear235</vt:lpstr>
      <vt:lpstr>completedyear236</vt:lpstr>
      <vt:lpstr>completedyear237</vt:lpstr>
      <vt:lpstr>establishmentdate</vt:lpstr>
      <vt:lpstr>gyoumucode1</vt:lpstr>
      <vt:lpstr>gyoumucode2</vt:lpstr>
      <vt:lpstr>gyoumuname1</vt:lpstr>
      <vt:lpstr>gyoumuname2</vt:lpstr>
      <vt:lpstr>gyousyaname</vt:lpstr>
      <vt:lpstr>headofficeaddress1</vt:lpstr>
      <vt:lpstr>headofficeaddress2</vt:lpstr>
      <vt:lpstr>headofficeaddress3</vt:lpstr>
      <vt:lpstr>headofficedaihyouname</vt:lpstr>
      <vt:lpstr>headofficedaihyounamekana</vt:lpstr>
      <vt:lpstr>headofficefaxno1</vt:lpstr>
      <vt:lpstr>headofficefaxno2</vt:lpstr>
      <vt:lpstr>headofficefaxno3</vt:lpstr>
      <vt:lpstr>headofficename</vt:lpstr>
      <vt:lpstr>headofficenamekana</vt:lpstr>
      <vt:lpstr>headofficepostcode1</vt:lpstr>
      <vt:lpstr>headofficepostcode2</vt:lpstr>
      <vt:lpstr>headofficeshokumei</vt:lpstr>
      <vt:lpstr>headofficetelno1</vt:lpstr>
      <vt:lpstr>headofficetelno2</vt:lpstr>
      <vt:lpstr>headofficetelno3</vt:lpstr>
      <vt:lpstr>id</vt:lpstr>
      <vt:lpstr>isokbn1</vt:lpstr>
      <vt:lpstr>isokbn2</vt:lpstr>
      <vt:lpstr>keiyakugaku111</vt:lpstr>
      <vt:lpstr>keiyakugaku112</vt:lpstr>
      <vt:lpstr>keiyakugaku113</vt:lpstr>
      <vt:lpstr>keiyakugaku114</vt:lpstr>
      <vt:lpstr>keiyakugaku115</vt:lpstr>
      <vt:lpstr>keiyakugaku116</vt:lpstr>
      <vt:lpstr>keiyakugaku117</vt:lpstr>
      <vt:lpstr>keiyakugaku121</vt:lpstr>
      <vt:lpstr>keiyakugaku122</vt:lpstr>
      <vt:lpstr>keiyakugaku123</vt:lpstr>
      <vt:lpstr>keiyakugaku124</vt:lpstr>
      <vt:lpstr>keiyakugaku125</vt:lpstr>
      <vt:lpstr>keiyakugaku126</vt:lpstr>
      <vt:lpstr>keiyakugaku127</vt:lpstr>
      <vt:lpstr>keiyakugaku131</vt:lpstr>
      <vt:lpstr>keiyakugaku132</vt:lpstr>
      <vt:lpstr>keiyakugaku133</vt:lpstr>
      <vt:lpstr>keiyakugaku134</vt:lpstr>
      <vt:lpstr>keiyakugaku135</vt:lpstr>
      <vt:lpstr>keiyakugaku136</vt:lpstr>
      <vt:lpstr>keiyakugaku137</vt:lpstr>
      <vt:lpstr>keiyakugaku211</vt:lpstr>
      <vt:lpstr>keiyakugaku212</vt:lpstr>
      <vt:lpstr>keiyakugaku213</vt:lpstr>
      <vt:lpstr>keiyakugaku214</vt:lpstr>
      <vt:lpstr>keiyakugaku215</vt:lpstr>
      <vt:lpstr>keiyakugaku216</vt:lpstr>
      <vt:lpstr>keiyakugaku217</vt:lpstr>
      <vt:lpstr>keiyakugaku221</vt:lpstr>
      <vt:lpstr>keiyakugaku222</vt:lpstr>
      <vt:lpstr>keiyakugaku223</vt:lpstr>
      <vt:lpstr>keiyakugaku224</vt:lpstr>
      <vt:lpstr>keiyakugaku225</vt:lpstr>
      <vt:lpstr>keiyakugaku226</vt:lpstr>
      <vt:lpstr>keiyakugaku227</vt:lpstr>
      <vt:lpstr>keiyakugaku231</vt:lpstr>
      <vt:lpstr>keiyakugaku232</vt:lpstr>
      <vt:lpstr>keiyakugaku233</vt:lpstr>
      <vt:lpstr>keiyakugaku234</vt:lpstr>
      <vt:lpstr>keiyakugaku235</vt:lpstr>
      <vt:lpstr>keiyakugaku236</vt:lpstr>
      <vt:lpstr>keiyakugaku237</vt:lpstr>
      <vt:lpstr>keiyakunaiyou111</vt:lpstr>
      <vt:lpstr>keiyakunaiyou112</vt:lpstr>
      <vt:lpstr>keiyakunaiyou113</vt:lpstr>
      <vt:lpstr>keiyakunaiyou114</vt:lpstr>
      <vt:lpstr>keiyakunaiyou115</vt:lpstr>
      <vt:lpstr>keiyakunaiyou116</vt:lpstr>
      <vt:lpstr>keiyakunaiyou117</vt:lpstr>
      <vt:lpstr>keiyakunaiyou121</vt:lpstr>
      <vt:lpstr>keiyakunaiyou122</vt:lpstr>
      <vt:lpstr>keiyakunaiyou123</vt:lpstr>
      <vt:lpstr>keiyakunaiyou124</vt:lpstr>
      <vt:lpstr>keiyakunaiyou125</vt:lpstr>
      <vt:lpstr>keiyakunaiyou126</vt:lpstr>
      <vt:lpstr>keiyakunaiyou127</vt:lpstr>
      <vt:lpstr>keiyakunaiyou131</vt:lpstr>
      <vt:lpstr>keiyakunaiyou132</vt:lpstr>
      <vt:lpstr>keiyakunaiyou133</vt:lpstr>
      <vt:lpstr>keiyakunaiyou134</vt:lpstr>
      <vt:lpstr>keiyakunaiyou135</vt:lpstr>
      <vt:lpstr>keiyakunaiyou136</vt:lpstr>
      <vt:lpstr>keiyakunaiyou137</vt:lpstr>
      <vt:lpstr>keiyakunaiyou211</vt:lpstr>
      <vt:lpstr>keiyakunaiyou212</vt:lpstr>
      <vt:lpstr>keiyakunaiyou213</vt:lpstr>
      <vt:lpstr>keiyakunaiyou214</vt:lpstr>
      <vt:lpstr>keiyakunaiyou215</vt:lpstr>
      <vt:lpstr>keiyakunaiyou216</vt:lpstr>
      <vt:lpstr>keiyakunaiyou217</vt:lpstr>
      <vt:lpstr>keiyakunaiyou221</vt:lpstr>
      <vt:lpstr>keiyakunaiyou222</vt:lpstr>
      <vt:lpstr>keiyakunaiyou223</vt:lpstr>
      <vt:lpstr>keiyakunaiyou224</vt:lpstr>
      <vt:lpstr>keiyakunaiyou225</vt:lpstr>
      <vt:lpstr>keiyakunaiyou226</vt:lpstr>
      <vt:lpstr>keiyakunaiyou227</vt:lpstr>
      <vt:lpstr>keiyakunaiyou231</vt:lpstr>
      <vt:lpstr>keiyakunaiyou232</vt:lpstr>
      <vt:lpstr>keiyakunaiyou233</vt:lpstr>
      <vt:lpstr>keiyakunaiyou234</vt:lpstr>
      <vt:lpstr>keiyakunaiyou235</vt:lpstr>
      <vt:lpstr>keiyakunaiyou236</vt:lpstr>
      <vt:lpstr>keiyakunaiyou237</vt:lpstr>
      <vt:lpstr>keiyakuname111</vt:lpstr>
      <vt:lpstr>keiyakuname112</vt:lpstr>
      <vt:lpstr>keiyakuname113</vt:lpstr>
      <vt:lpstr>keiyakuname114</vt:lpstr>
      <vt:lpstr>keiyakuname115</vt:lpstr>
      <vt:lpstr>keiyakuname116</vt:lpstr>
      <vt:lpstr>keiyakuname117</vt:lpstr>
      <vt:lpstr>keiyakuname121</vt:lpstr>
      <vt:lpstr>keiyakuname122</vt:lpstr>
      <vt:lpstr>keiyakuname123</vt:lpstr>
      <vt:lpstr>keiyakuname124</vt:lpstr>
      <vt:lpstr>keiyakuname125</vt:lpstr>
      <vt:lpstr>keiyakuname126</vt:lpstr>
      <vt:lpstr>keiyakuname127</vt:lpstr>
      <vt:lpstr>keiyakuname131</vt:lpstr>
      <vt:lpstr>keiyakuname132</vt:lpstr>
      <vt:lpstr>keiyakuname133</vt:lpstr>
      <vt:lpstr>keiyakuname134</vt:lpstr>
      <vt:lpstr>keiyakuname135</vt:lpstr>
      <vt:lpstr>keiyakuname136</vt:lpstr>
      <vt:lpstr>keiyakuname137</vt:lpstr>
      <vt:lpstr>keiyakuname211</vt:lpstr>
      <vt:lpstr>keiyakuname212</vt:lpstr>
      <vt:lpstr>keiyakuname213</vt:lpstr>
      <vt:lpstr>keiyakuname214</vt:lpstr>
      <vt:lpstr>keiyakuname215</vt:lpstr>
      <vt:lpstr>keiyakuname216</vt:lpstr>
      <vt:lpstr>keiyakuname217</vt:lpstr>
      <vt:lpstr>keiyakuname221</vt:lpstr>
      <vt:lpstr>keiyakuname222</vt:lpstr>
      <vt:lpstr>keiyakuname223</vt:lpstr>
      <vt:lpstr>keiyakuname224</vt:lpstr>
      <vt:lpstr>keiyakuname225</vt:lpstr>
      <vt:lpstr>keiyakuname226</vt:lpstr>
      <vt:lpstr>keiyakuname227</vt:lpstr>
      <vt:lpstr>keiyakuname231</vt:lpstr>
      <vt:lpstr>keiyakuname232</vt:lpstr>
      <vt:lpstr>keiyakuname233</vt:lpstr>
      <vt:lpstr>keiyakuname234</vt:lpstr>
      <vt:lpstr>keiyakuname235</vt:lpstr>
      <vt:lpstr>keiyakuname236</vt:lpstr>
      <vt:lpstr>keiyakuname237</vt:lpstr>
      <vt:lpstr>keiyakurate1</vt:lpstr>
      <vt:lpstr>keiyakurate2</vt:lpstr>
      <vt:lpstr>koukenkbn11</vt:lpstr>
      <vt:lpstr>koukenkbn12</vt:lpstr>
      <vt:lpstr>koukenkbn21</vt:lpstr>
      <vt:lpstr>koukenkbn22</vt:lpstr>
      <vt:lpstr>kouzano</vt:lpstr>
      <vt:lpstr>kyoka01</vt:lpstr>
      <vt:lpstr>kyoka02</vt:lpstr>
      <vt:lpstr>kyoka03</vt:lpstr>
      <vt:lpstr>kyoka04</vt:lpstr>
      <vt:lpstr>kyoka05</vt:lpstr>
      <vt:lpstr>kyoka06</vt:lpstr>
      <vt:lpstr>kyoka07</vt:lpstr>
      <vt:lpstr>kyoka08</vt:lpstr>
      <vt:lpstr>kyoka09</vt:lpstr>
      <vt:lpstr>kyoka10</vt:lpstr>
      <vt:lpstr>kyoka11</vt:lpstr>
      <vt:lpstr>kyoka12</vt:lpstr>
      <vt:lpstr>kyoka13</vt:lpstr>
      <vt:lpstr>kyoka14</vt:lpstr>
      <vt:lpstr>kyoka15</vt:lpstr>
      <vt:lpstr>kyoka16</vt:lpstr>
      <vt:lpstr>kyoka17</vt:lpstr>
      <vt:lpstr>kyoka18</vt:lpstr>
      <vt:lpstr>kyoka19</vt:lpstr>
      <vt:lpstr>kyoka20</vt:lpstr>
      <vt:lpstr>kyoka21</vt:lpstr>
      <vt:lpstr>kyoka22</vt:lpstr>
      <vt:lpstr>kyoka23</vt:lpstr>
      <vt:lpstr>kyoka24</vt:lpstr>
      <vt:lpstr>kyoka25</vt:lpstr>
      <vt:lpstr>kyoka26</vt:lpstr>
      <vt:lpstr>kyoka27</vt:lpstr>
      <vt:lpstr>kyoka28</vt:lpstr>
      <vt:lpstr>kyoka29</vt:lpstr>
      <vt:lpstr>kyoka30</vt:lpstr>
      <vt:lpstr>kyoka31</vt:lpstr>
      <vt:lpstr>kyoka32</vt:lpstr>
      <vt:lpstr>kyoka33</vt:lpstr>
      <vt:lpstr>kyoka34</vt:lpstr>
      <vt:lpstr>kyoka35</vt:lpstr>
      <vt:lpstr>kyoka36</vt:lpstr>
      <vt:lpstr>mailaddress</vt:lpstr>
      <vt:lpstr>mailaddressflag</vt:lpstr>
      <vt:lpstr>maincode1</vt:lpstr>
      <vt:lpstr>maincode2</vt:lpstr>
      <vt:lpstr>maincodename1</vt:lpstr>
      <vt:lpstr>maincodename2</vt:lpstr>
      <vt:lpstr>mainorder1</vt:lpstr>
      <vt:lpstr>mainorder2</vt:lpstr>
      <vt:lpstr>meiginin</vt:lpstr>
      <vt:lpstr>membercount4</vt:lpstr>
      <vt:lpstr>membercount5</vt:lpstr>
      <vt:lpstr>membercount6</vt:lpstr>
      <vt:lpstr>membercount6flag</vt:lpstr>
      <vt:lpstr>membercount7</vt:lpstr>
      <vt:lpstr>npokbn</vt:lpstr>
      <vt:lpstr>otherscomment</vt:lpstr>
      <vt:lpstr>①チェック表!Print_Area</vt:lpstr>
      <vt:lpstr>③委任状!Print_Area</vt:lpstr>
      <vt:lpstr>③使用印鑑!Print_Area</vt:lpstr>
      <vt:lpstr>④誓約書!Print_Area</vt:lpstr>
      <vt:lpstr>⑥申請書!Print_Area</vt:lpstr>
      <vt:lpstr>⑦経歴1!Print_Area</vt:lpstr>
      <vt:lpstr>⑦経歴2!Print_Area</vt:lpstr>
      <vt:lpstr>⑮受付票!Print_Area</vt:lpstr>
      <vt:lpstr>⑯電子入札アンケート!Print_Area</vt:lpstr>
      <vt:lpstr>業務一覧!Print_Area</vt:lpstr>
      <vt:lpstr>入力!Print_Area</vt:lpstr>
      <vt:lpstr>qualified_a1</vt:lpstr>
      <vt:lpstr>qualified_a2</vt:lpstr>
      <vt:lpstr>qualified_b1</vt:lpstr>
      <vt:lpstr>qualified_b2</vt:lpstr>
      <vt:lpstr>qualified1a</vt:lpstr>
      <vt:lpstr>qualified1b</vt:lpstr>
      <vt:lpstr>qualified2a</vt:lpstr>
      <vt:lpstr>qualified2b</vt:lpstr>
      <vt:lpstr>railroadkbn1</vt:lpstr>
      <vt:lpstr>railroadkbn2</vt:lpstr>
      <vt:lpstr>saisyuname111</vt:lpstr>
      <vt:lpstr>saisyuname112</vt:lpstr>
      <vt:lpstr>saisyuname113</vt:lpstr>
      <vt:lpstr>saisyuname114</vt:lpstr>
      <vt:lpstr>saisyuname115</vt:lpstr>
      <vt:lpstr>saisyuname116</vt:lpstr>
      <vt:lpstr>saisyuname117</vt:lpstr>
      <vt:lpstr>saisyuname121</vt:lpstr>
      <vt:lpstr>saisyuname122</vt:lpstr>
      <vt:lpstr>saisyuname123</vt:lpstr>
      <vt:lpstr>saisyuname124</vt:lpstr>
      <vt:lpstr>saisyuname125</vt:lpstr>
      <vt:lpstr>saisyuname126</vt:lpstr>
      <vt:lpstr>saisyuname127</vt:lpstr>
      <vt:lpstr>saisyuname131</vt:lpstr>
      <vt:lpstr>saisyuname132</vt:lpstr>
      <vt:lpstr>saisyuname133</vt:lpstr>
      <vt:lpstr>saisyuname134</vt:lpstr>
      <vt:lpstr>saisyuname135</vt:lpstr>
      <vt:lpstr>saisyuname136</vt:lpstr>
      <vt:lpstr>saisyuname137</vt:lpstr>
      <vt:lpstr>saisyuname211</vt:lpstr>
      <vt:lpstr>saisyuname212</vt:lpstr>
      <vt:lpstr>saisyuname213</vt:lpstr>
      <vt:lpstr>saisyuname214</vt:lpstr>
      <vt:lpstr>saisyuname215</vt:lpstr>
      <vt:lpstr>saisyuname216</vt:lpstr>
      <vt:lpstr>saisyuname217</vt:lpstr>
      <vt:lpstr>saisyuname221</vt:lpstr>
      <vt:lpstr>saisyuname222</vt:lpstr>
      <vt:lpstr>saisyuname223</vt:lpstr>
      <vt:lpstr>saisyuname224</vt:lpstr>
      <vt:lpstr>saisyuname225</vt:lpstr>
      <vt:lpstr>saisyuname226</vt:lpstr>
      <vt:lpstr>saisyuname227</vt:lpstr>
      <vt:lpstr>saisyuname231</vt:lpstr>
      <vt:lpstr>saisyuname232</vt:lpstr>
      <vt:lpstr>saisyuname233</vt:lpstr>
      <vt:lpstr>saisyuname234</vt:lpstr>
      <vt:lpstr>saisyuname235</vt:lpstr>
      <vt:lpstr>saisyuname236</vt:lpstr>
      <vt:lpstr>saisyuname237</vt:lpstr>
      <vt:lpstr>situation1</vt:lpstr>
      <vt:lpstr>situation2</vt:lpstr>
      <vt:lpstr>situation3</vt:lpstr>
      <vt:lpstr>situation4</vt:lpstr>
      <vt:lpstr>situation5</vt:lpstr>
      <vt:lpstr>situation6</vt:lpstr>
      <vt:lpstr>style</vt:lpstr>
      <vt:lpstr>subcode11</vt:lpstr>
      <vt:lpstr>subcode12</vt:lpstr>
      <vt:lpstr>subcode13</vt:lpstr>
      <vt:lpstr>subcode21</vt:lpstr>
      <vt:lpstr>subcode22</vt:lpstr>
      <vt:lpstr>subcode23</vt:lpstr>
      <vt:lpstr>subcodename11</vt:lpstr>
      <vt:lpstr>subcodename12</vt:lpstr>
      <vt:lpstr>subcodename13</vt:lpstr>
      <vt:lpstr>subcodename21</vt:lpstr>
      <vt:lpstr>subcodename22</vt:lpstr>
      <vt:lpstr>subcodename23</vt:lpstr>
      <vt:lpstr>subkeiyakuflag11</vt:lpstr>
      <vt:lpstr>subkeiyakuflag12</vt:lpstr>
      <vt:lpstr>subkeiyakuflag13</vt:lpstr>
      <vt:lpstr>subkeiyakuflag21</vt:lpstr>
      <vt:lpstr>subkeiyakuflag22</vt:lpstr>
      <vt:lpstr>subkeiyakuflag23</vt:lpstr>
      <vt:lpstr>subkyokakbn11</vt:lpstr>
      <vt:lpstr>subkyokakbn12</vt:lpstr>
      <vt:lpstr>subkyokakbn13</vt:lpstr>
      <vt:lpstr>subkyokakbn21</vt:lpstr>
      <vt:lpstr>subkyokakbn22</vt:lpstr>
      <vt:lpstr>subkyokakbn23</vt:lpstr>
      <vt:lpstr>suborder1</vt:lpstr>
      <vt:lpstr>suborder2</vt:lpstr>
      <vt:lpstr>suborder3</vt:lpstr>
      <vt:lpstr>syoku01</vt:lpstr>
      <vt:lpstr>syoku02</vt:lpstr>
      <vt:lpstr>syoku03</vt:lpstr>
      <vt:lpstr>syoku04</vt:lpstr>
      <vt:lpstr>syoku05</vt:lpstr>
      <vt:lpstr>syoku06</vt:lpstr>
      <vt:lpstr>syoku07</vt:lpstr>
      <vt:lpstr>syoku08</vt:lpstr>
      <vt:lpstr>syoku09</vt:lpstr>
      <vt:lpstr>syoku10</vt:lpstr>
      <vt:lpstr>syoku11</vt:lpstr>
      <vt:lpstr>syoku12</vt:lpstr>
      <vt:lpstr>syoku13</vt:lpstr>
      <vt:lpstr>syoku14</vt:lpstr>
      <vt:lpstr>syoku15</vt:lpstr>
      <vt:lpstr>syoku21</vt:lpstr>
      <vt:lpstr>syoku22</vt:lpstr>
      <vt:lpstr>syoku23</vt:lpstr>
      <vt:lpstr>syoku24</vt:lpstr>
      <vt:lpstr>syoku25</vt:lpstr>
      <vt:lpstr>syoku26</vt:lpstr>
      <vt:lpstr>syoku27</vt:lpstr>
      <vt:lpstr>syoku28</vt:lpstr>
      <vt:lpstr>syoku29</vt:lpstr>
      <vt:lpstr>syoku30</vt:lpstr>
      <vt:lpstr>syoku31</vt:lpstr>
      <vt:lpstr>syoku32</vt:lpstr>
      <vt:lpstr>syoku33</vt:lpstr>
      <vt:lpstr>syoku34</vt:lpstr>
      <vt:lpstr>syoku35</vt:lpstr>
      <vt:lpstr>syoku36</vt:lpstr>
      <vt:lpstr>syoku37</vt:lpstr>
      <vt:lpstr>syoku38</vt:lpstr>
      <vt:lpstr>syozaikbn</vt:lpstr>
      <vt:lpstr>syumokucode11</vt:lpstr>
      <vt:lpstr>syumokucode12</vt:lpstr>
      <vt:lpstr>syumokucode13</vt:lpstr>
      <vt:lpstr>syumokucode21</vt:lpstr>
      <vt:lpstr>syumokucode22</vt:lpstr>
      <vt:lpstr>syumokucode23</vt:lpstr>
      <vt:lpstr>syumokukeiyakuflag11</vt:lpstr>
      <vt:lpstr>syumokukeiyakuflag12</vt:lpstr>
      <vt:lpstr>syumokukeiyakuflag13</vt:lpstr>
      <vt:lpstr>syumokukeiyakuflag21</vt:lpstr>
      <vt:lpstr>syumokukeiyakuflag22</vt:lpstr>
      <vt:lpstr>syumokukeiyakuflag23</vt:lpstr>
      <vt:lpstr>syumokukyokakbn11</vt:lpstr>
      <vt:lpstr>syumokukyokakbn12</vt:lpstr>
      <vt:lpstr>syumokukyokakbn13</vt:lpstr>
      <vt:lpstr>syumokukyokakbn21</vt:lpstr>
      <vt:lpstr>syumokukyokakbn22</vt:lpstr>
      <vt:lpstr>syumokukyokakbn23</vt:lpstr>
      <vt:lpstr>syumokuname11</vt:lpstr>
      <vt:lpstr>syumokuname12</vt:lpstr>
      <vt:lpstr>syumokuname13</vt:lpstr>
      <vt:lpstr>syumokuname21</vt:lpstr>
      <vt:lpstr>syumokuname22</vt:lpstr>
      <vt:lpstr>syumokuname23</vt:lpstr>
      <vt:lpstr>syurui01</vt:lpstr>
      <vt:lpstr>syurui02</vt:lpstr>
      <vt:lpstr>syurui03</vt:lpstr>
      <vt:lpstr>syurui04</vt:lpstr>
      <vt:lpstr>syurui05</vt:lpstr>
      <vt:lpstr>syurui06</vt:lpstr>
      <vt:lpstr>syurui07</vt:lpstr>
      <vt:lpstr>syurui08</vt:lpstr>
      <vt:lpstr>syurui09</vt:lpstr>
      <vt:lpstr>syurui10</vt:lpstr>
      <vt:lpstr>syurui11</vt:lpstr>
      <vt:lpstr>syurui12</vt:lpstr>
      <vt:lpstr>syurui13</vt:lpstr>
      <vt:lpstr>syurui14</vt:lpstr>
      <vt:lpstr>syurui15</vt:lpstr>
      <vt:lpstr>syurui16</vt:lpstr>
      <vt:lpstr>syurui17</vt:lpstr>
      <vt:lpstr>syurui18</vt:lpstr>
      <vt:lpstr>syurui19</vt:lpstr>
      <vt:lpstr>syurui20</vt:lpstr>
      <vt:lpstr>syurui21</vt:lpstr>
      <vt:lpstr>syurui22</vt:lpstr>
      <vt:lpstr>syurui23</vt:lpstr>
      <vt:lpstr>syurui24</vt:lpstr>
      <vt:lpstr>syurui25</vt:lpstr>
      <vt:lpstr>syurui26</vt:lpstr>
      <vt:lpstr>syurui27</vt:lpstr>
      <vt:lpstr>syurui28</vt:lpstr>
      <vt:lpstr>syurui29</vt:lpstr>
      <vt:lpstr>syurui30</vt:lpstr>
      <vt:lpstr>syurui31</vt:lpstr>
      <vt:lpstr>syurui32</vt:lpstr>
      <vt:lpstr>syurui33</vt:lpstr>
      <vt:lpstr>syurui34</vt:lpstr>
      <vt:lpstr>syurui35</vt:lpstr>
      <vt:lpstr>tourokukbn</vt:lpstr>
      <vt:lpstr>yearaveragegaku1</vt:lpstr>
      <vt:lpstr>yearaveragegaku2</vt:lpstr>
      <vt:lpstr>yearaveragegaku3</vt:lpstr>
      <vt:lpstr>yearaveragegaku4</vt:lpstr>
      <vt:lpstr>yeargaku11</vt:lpstr>
      <vt:lpstr>yeargaku12</vt:lpstr>
      <vt:lpstr>yeargaku21</vt:lpstr>
      <vt:lpstr>yeargaku22</vt:lpstr>
      <vt:lpstr>yeargaku31</vt:lpstr>
      <vt:lpstr>yeargaku32</vt:lpstr>
      <vt:lpstr>yokinkbn</vt:lpstr>
      <vt:lpstr>元号</vt:lpstr>
      <vt:lpstr>昭</vt:lpstr>
      <vt:lpstr>大</vt:lpstr>
      <vt:lpstr>平</vt:lpstr>
      <vt:lpstr>明</vt:lpstr>
      <vt:lpstr>令</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坂元　勇</dc:creator>
  <cp:lastModifiedBy>0869eguc</cp:lastModifiedBy>
  <cp:lastPrinted>2025-10-02T03:56:37Z</cp:lastPrinted>
  <dcterms:created xsi:type="dcterms:W3CDTF">2007-07-06T05:51:01Z</dcterms:created>
  <dcterms:modified xsi:type="dcterms:W3CDTF">2025-10-02T07:44:17Z</dcterms:modified>
</cp:coreProperties>
</file>